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025" activeTab="0"/>
  </bookViews>
  <sheets>
    <sheet name="Introduzione" sheetId="1" r:id="rId1"/>
    <sheet name="AnnoMesePrototipo" sheetId="2" r:id="rId2"/>
    <sheet name="200909" sheetId="3" r:id="rId3"/>
    <sheet name="200910" sheetId="4" r:id="rId4"/>
  </sheets>
  <definedNames>
    <definedName name="_xlnm.Print_Area" localSheetId="2">'200909'!$A$1:$P$48</definedName>
    <definedName name="_xlnm.Print_Area" localSheetId="3">'200910'!$A$1:$P$46</definedName>
    <definedName name="_xlnm.Print_Area" localSheetId="1">'AnnoMesePrototipo'!$A$1:$P$38</definedName>
  </definedNames>
  <calcPr fullCalcOnLoad="1"/>
</workbook>
</file>

<file path=xl/comments1.xml><?xml version="1.0" encoding="utf-8"?>
<comments xmlns="http://schemas.openxmlformats.org/spreadsheetml/2006/main">
  <authors>
    <author>claudioneroni</author>
  </authors>
  <commentList>
    <comment ref="M8" authorId="0">
      <text>
        <r>
          <rPr>
            <b/>
            <sz val="10"/>
            <rFont val="Tahoma"/>
            <family val="2"/>
          </rPr>
          <t>Inserisci in queste caselle i dati di prova</t>
        </r>
      </text>
    </comment>
  </commentList>
</comments>
</file>

<file path=xl/sharedStrings.xml><?xml version="1.0" encoding="utf-8"?>
<sst xmlns="http://schemas.openxmlformats.org/spreadsheetml/2006/main" count="126" uniqueCount="55">
  <si>
    <t>ore</t>
  </si>
  <si>
    <t>media</t>
  </si>
  <si>
    <t>Descrizione</t>
  </si>
  <si>
    <t>fine</t>
  </si>
  <si>
    <t>intervallo</t>
  </si>
  <si>
    <t>fine dovuta</t>
  </si>
  <si>
    <t>iniz</t>
  </si>
  <si>
    <r>
      <t xml:space="preserve">delta
</t>
    </r>
    <r>
      <rPr>
        <b/>
        <sz val="12"/>
        <rFont val="Arial"/>
        <family val="2"/>
      </rPr>
      <t>-</t>
    </r>
  </si>
  <si>
    <r>
      <t xml:space="preserve">delta
</t>
    </r>
    <r>
      <rPr>
        <b/>
        <sz val="12"/>
        <rFont val="Arial"/>
        <family val="2"/>
      </rPr>
      <t>+</t>
    </r>
  </si>
  <si>
    <t>Ore fatturate</t>
  </si>
  <si>
    <t>lavorativi</t>
  </si>
  <si>
    <t>Casa</t>
  </si>
  <si>
    <t>Test Dunning</t>
  </si>
  <si>
    <t>Apprendimento Mantis</t>
  </si>
  <si>
    <t>Lettura Documentazione Dunning</t>
  </si>
  <si>
    <t>Riunione avanzamento lavori Operation</t>
  </si>
  <si>
    <t>Riesame requisiti CRM pendenti</t>
  </si>
  <si>
    <t>Requisito Reclamo su Compito</t>
  </si>
  <si>
    <t>Manuale Dunning Telesollecito</t>
  </si>
  <si>
    <t>Manuale Dunning Amministratore</t>
  </si>
  <si>
    <t>Riesame Requisito Data sottoscrizione obbligatoria</t>
  </si>
  <si>
    <t>Totali:</t>
  </si>
  <si>
    <t>Ore giornaliere:</t>
  </si>
  <si>
    <t>Giornaliero</t>
  </si>
  <si>
    <t>Requisito Ricerca Ticket per Cliente</t>
  </si>
  <si>
    <t>Valutazioni Duplicazione Ordine</t>
  </si>
  <si>
    <t>Riunione Change Order</t>
  </si>
  <si>
    <t>Controllo segnalazioni Mantis su SCAI</t>
  </si>
  <si>
    <t>Orchestratore Appunti</t>
  </si>
  <si>
    <t>Requisito Calendario prenotazioni</t>
  </si>
  <si>
    <t>Requisito Prenotazione Web Associata</t>
  </si>
  <si>
    <t>Requisito Direct Emailing</t>
  </si>
  <si>
    <t>Riunione Direct Emailing</t>
  </si>
  <si>
    <r>
      <t xml:space="preserve">Claudio Neroni     </t>
    </r>
    <r>
      <rPr>
        <b/>
        <sz val="12"/>
        <color indexed="9"/>
        <rFont val="Arial"/>
        <family val="2"/>
      </rPr>
      <t>per Intermediario      presso Cliente</t>
    </r>
  </si>
  <si>
    <t>prova</t>
  </si>
  <si>
    <t>x</t>
  </si>
  <si>
    <t xml:space="preserve">Per fare il mio TimeSheet senza tante formule mi sono scritto una funzione che, </t>
  </si>
  <si>
    <t>Orario di inizio lavoro</t>
  </si>
  <si>
    <t>Orario di fine lavoro</t>
  </si>
  <si>
    <t>Orario di inizio pausa</t>
  </si>
  <si>
    <t>Orario di fine pausa</t>
  </si>
  <si>
    <t>Numero di ore da lavorare</t>
  </si>
  <si>
    <t>Usando la funzione ITV con i quattro parametri previsti, si ottengono i seguenti risultati.</t>
  </si>
  <si>
    <t>Durata del lavoro</t>
  </si>
  <si>
    <t>Durata della pausa</t>
  </si>
  <si>
    <t>Tempo lavorato in più</t>
  </si>
  <si>
    <t>Tempo lavorato in meno</t>
  </si>
  <si>
    <t>Orario minimo di fine lavoro</t>
  </si>
  <si>
    <t>Nei seguenti esempi si può testare il funzionamento della funzione ITV.</t>
  </si>
  <si>
    <t>dati gli estremi di due intervalli di lavoro al giorno e il numero di ore da lavorare,</t>
  </si>
  <si>
    <t>ricava tempo lavorato, durata della pausa, ora di fine dovuta, tempo lavorato in più e tempo lavorato in meno.</t>
  </si>
  <si>
    <t>Per vedere il VBA: Sviluppo; Visual Basic; Modulo 1</t>
  </si>
  <si>
    <t>Si noti la formattazione condizionale delle caselle Tempo lavorato in più e in meno.</t>
  </si>
  <si>
    <t>Nella prima colonna il caso di tempo lavorato uguale a tempo da lavorare. Nella seconda 10 minuti in più. Nella terza un quarto d'ora in meno.</t>
  </si>
  <si>
    <t>Si noti il formato    hh:mm;"ERR";""   attribuito  tutte le caselle risultanti. Il valore negativo viene visualizzato con ERR.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</si>
</sst>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 mmm\ yyyy\ ddd"/>
    <numFmt numFmtId="165" formatCode="hh\:mm"/>
    <numFmt numFmtId="166" formatCode="[h]\:mm"/>
    <numFmt numFmtId="167" formatCode="[h]\:mm;&quot;&quot;;&quot;&quot;"/>
    <numFmt numFmtId="168" formatCode="dd\ dddd"/>
    <numFmt numFmtId="169" formatCode="mmmm"/>
    <numFmt numFmtId="170" formatCode="yyyy"/>
    <numFmt numFmtId="171" formatCode="hh\:mm;&quot;ERR&quot;;&quot;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ill="1" applyAlignment="1">
      <alignment vertical="top" wrapText="1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Fill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66" fontId="0" fillId="33" borderId="0" xfId="0" applyNumberFormat="1" applyFill="1" applyAlignment="1">
      <alignment horizontal="center" vertical="top" wrapText="1"/>
    </xf>
    <xf numFmtId="166" fontId="2" fillId="35" borderId="0" xfId="0" applyNumberFormat="1" applyFont="1" applyFill="1" applyAlignment="1">
      <alignment horizontal="center" vertical="top" wrapText="1"/>
    </xf>
    <xf numFmtId="166" fontId="0" fillId="34" borderId="0" xfId="0" applyNumberFormat="1" applyFill="1" applyAlignment="1">
      <alignment horizontal="center" vertical="top" wrapText="1"/>
    </xf>
    <xf numFmtId="167" fontId="2" fillId="33" borderId="0" xfId="0" applyNumberFormat="1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67" fontId="0" fillId="33" borderId="0" xfId="0" applyNumberFormat="1" applyFill="1" applyAlignment="1">
      <alignment vertical="top"/>
    </xf>
    <xf numFmtId="167" fontId="0" fillId="33" borderId="0" xfId="0" applyNumberFormat="1" applyFont="1" applyFill="1" applyAlignment="1">
      <alignment horizontal="center" vertical="top" wrapText="1"/>
    </xf>
    <xf numFmtId="165" fontId="0" fillId="36" borderId="0" xfId="0" applyNumberFormat="1" applyFill="1" applyAlignment="1">
      <alignment horizontal="center" vertical="top" wrapText="1"/>
    </xf>
    <xf numFmtId="1" fontId="0" fillId="36" borderId="0" xfId="0" applyNumberFormat="1" applyFill="1" applyAlignment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0" fillId="33" borderId="0" xfId="0" applyNumberFormat="1" applyFill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textRotation="90" wrapText="1"/>
    </xf>
    <xf numFmtId="0" fontId="8" fillId="0" borderId="0" xfId="0" applyFont="1" applyAlignment="1">
      <alignment vertical="top" wrapText="1"/>
    </xf>
    <xf numFmtId="1" fontId="0" fillId="33" borderId="0" xfId="0" applyNumberFormat="1" applyFill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168" fontId="0" fillId="33" borderId="0" xfId="0" applyNumberFormat="1" applyFill="1" applyAlignment="1">
      <alignment horizontal="left" vertical="top"/>
    </xf>
    <xf numFmtId="169" fontId="4" fillId="36" borderId="0" xfId="0" applyNumberFormat="1" applyFont="1" applyFill="1" applyAlignment="1">
      <alignment horizontal="center" wrapText="1"/>
    </xf>
    <xf numFmtId="165" fontId="0" fillId="36" borderId="0" xfId="0" applyNumberFormat="1" applyFill="1" applyAlignment="1">
      <alignment horizontal="center" wrapText="1"/>
    </xf>
    <xf numFmtId="1" fontId="6" fillId="37" borderId="0" xfId="0" applyNumberFormat="1" applyFont="1" applyFill="1" applyAlignment="1">
      <alignment horizontal="center" vertical="top" wrapText="1"/>
    </xf>
    <xf numFmtId="171" fontId="0" fillId="33" borderId="0" xfId="0" applyNumberFormat="1" applyFill="1" applyAlignment="1">
      <alignment horizontal="center" vertical="top" wrapText="1"/>
    </xf>
    <xf numFmtId="171" fontId="0" fillId="34" borderId="0" xfId="0" applyNumberFormat="1" applyFill="1" applyAlignment="1">
      <alignment horizontal="center" vertical="top" wrapText="1"/>
    </xf>
    <xf numFmtId="170" fontId="3" fillId="38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20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0" fontId="11" fillId="0" borderId="12" xfId="0" applyNumberFormat="1" applyFont="1" applyFill="1" applyBorder="1" applyAlignment="1">
      <alignment horizontal="center"/>
    </xf>
    <xf numFmtId="20" fontId="11" fillId="0" borderId="13" xfId="0" applyNumberFormat="1" applyFont="1" applyFill="1" applyBorder="1" applyAlignment="1">
      <alignment horizontal="center"/>
    </xf>
    <xf numFmtId="171" fontId="4" fillId="34" borderId="11" xfId="0" applyNumberFormat="1" applyFont="1" applyFill="1" applyBorder="1" applyAlignment="1">
      <alignment horizontal="center" vertical="top" wrapText="1"/>
    </xf>
    <xf numFmtId="171" fontId="4" fillId="33" borderId="12" xfId="0" applyNumberFormat="1" applyFont="1" applyFill="1" applyBorder="1" applyAlignment="1">
      <alignment horizontal="center" vertical="top" wrapText="1"/>
    </xf>
    <xf numFmtId="171" fontId="4" fillId="33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6" fillId="39" borderId="0" xfId="0" applyNumberFormat="1" applyFont="1" applyFill="1" applyAlignment="1">
      <alignment horizontal="left" vertical="top" wrapText="1"/>
    </xf>
    <xf numFmtId="165" fontId="6" fillId="37" borderId="0" xfId="0" applyNumberFormat="1" applyFont="1" applyFill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5"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24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6.140625" style="48" customWidth="1"/>
    <col min="2" max="2" width="31.8515625" style="48" customWidth="1"/>
    <col min="3" max="3" width="9.140625" style="48" customWidth="1"/>
    <col min="4" max="4" width="2.140625" style="48" customWidth="1"/>
    <col min="5" max="5" width="9.140625" style="48" customWidth="1"/>
    <col min="6" max="6" width="2.140625" style="48" customWidth="1"/>
    <col min="7" max="7" width="9.140625" style="48" customWidth="1"/>
    <col min="8" max="8" width="2.140625" style="48" customWidth="1"/>
    <col min="9" max="9" width="9.140625" style="48" customWidth="1"/>
    <col min="10" max="10" width="2.140625" style="48" customWidth="1"/>
    <col min="11" max="11" width="9.140625" style="48" customWidth="1"/>
    <col min="12" max="12" width="2.140625" style="48" customWidth="1"/>
    <col min="13" max="16384" width="9.140625" style="48" customWidth="1"/>
  </cols>
  <sheetData>
    <row r="1" ht="15">
      <c r="A1" s="48" t="s">
        <v>36</v>
      </c>
    </row>
    <row r="2" ht="15">
      <c r="A2" s="48" t="s">
        <v>49</v>
      </c>
    </row>
    <row r="3" ht="15">
      <c r="A3" s="48" t="s">
        <v>50</v>
      </c>
    </row>
    <row r="4" ht="15">
      <c r="A4" s="48" t="s">
        <v>48</v>
      </c>
    </row>
    <row r="5" ht="15"/>
    <row r="6" ht="15">
      <c r="A6" s="48" t="s">
        <v>53</v>
      </c>
    </row>
    <row r="7" ht="16.5" thickBot="1">
      <c r="I7" s="56"/>
    </row>
    <row r="8" spans="2:13" ht="15">
      <c r="B8" s="48" t="s">
        <v>37</v>
      </c>
      <c r="C8" s="49">
        <v>0.37847222222222227</v>
      </c>
      <c r="E8" s="49">
        <v>0.3854166666666667</v>
      </c>
      <c r="F8" s="50"/>
      <c r="G8" s="49">
        <v>0.3854166666666667</v>
      </c>
      <c r="I8" s="49">
        <v>0.375</v>
      </c>
      <c r="K8" s="49"/>
      <c r="M8" s="49"/>
    </row>
    <row r="9" spans="2:13" ht="15">
      <c r="B9" s="48" t="s">
        <v>39</v>
      </c>
      <c r="C9" s="51">
        <v>0.5416666666666666</v>
      </c>
      <c r="E9" s="51">
        <v>0.5277777777777778</v>
      </c>
      <c r="F9" s="50"/>
      <c r="G9" s="51"/>
      <c r="I9" s="51">
        <v>0.7083333333333334</v>
      </c>
      <c r="K9" s="51"/>
      <c r="M9" s="51"/>
    </row>
    <row r="10" spans="2:13" ht="15">
      <c r="B10" s="48" t="s">
        <v>40</v>
      </c>
      <c r="C10" s="51">
        <v>0.5833333333333334</v>
      </c>
      <c r="E10" s="51">
        <v>0.5590277777777778</v>
      </c>
      <c r="F10" s="50"/>
      <c r="G10" s="51"/>
      <c r="I10" s="51"/>
      <c r="K10" s="51">
        <v>0.625</v>
      </c>
      <c r="M10" s="51"/>
    </row>
    <row r="11" spans="2:13" ht="15">
      <c r="B11" s="48" t="s">
        <v>38</v>
      </c>
      <c r="C11" s="51">
        <v>0.7534722222222222</v>
      </c>
      <c r="E11" s="51">
        <v>0.7569444444444445</v>
      </c>
      <c r="F11" s="50"/>
      <c r="G11" s="51">
        <v>0.7083333333333334</v>
      </c>
      <c r="I11" s="51"/>
      <c r="K11" s="51">
        <v>0.7083333333333334</v>
      </c>
      <c r="M11" s="51"/>
    </row>
    <row r="12" spans="2:13" ht="15.75" thickBot="1">
      <c r="B12" s="48" t="s">
        <v>41</v>
      </c>
      <c r="C12" s="52">
        <v>0.3333333333333333</v>
      </c>
      <c r="E12" s="52">
        <v>0.3333333333333333</v>
      </c>
      <c r="F12" s="50"/>
      <c r="G12" s="52">
        <v>0.3333333333333333</v>
      </c>
      <c r="I12" s="52">
        <v>0.3333333333333333</v>
      </c>
      <c r="K12" s="52">
        <v>0.08333333333333333</v>
      </c>
      <c r="M12" s="52"/>
    </row>
    <row r="14" ht="15">
      <c r="A14" s="48" t="s">
        <v>42</v>
      </c>
    </row>
    <row r="15" ht="15.75" thickBot="1"/>
    <row r="16" spans="2:13" ht="15.75">
      <c r="B16" s="48" t="s">
        <v>43</v>
      </c>
      <c r="C16" s="53">
        <f>ITV("SUM",C8,C9,C10,C11,C12)</f>
        <v>0.33333333333333315</v>
      </c>
      <c r="E16" s="53">
        <f>ITV("SUM",E8,E9,E10,E11,E12)</f>
        <v>0.3402777777777778</v>
      </c>
      <c r="G16" s="53">
        <f>ITV("SUM",G8,G9,G10,G11,G12)</f>
        <v>0.3229166666666667</v>
      </c>
      <c r="I16" s="53">
        <f>ITV("SUM",I8,I9,I10,I11,I12)</f>
        <v>0.33333333333333337</v>
      </c>
      <c r="K16" s="53">
        <f>ITV("SUM",K8,K9,K10,K11,K12)</f>
        <v>0.08333333333333337</v>
      </c>
      <c r="M16" s="53">
        <f>ITV("SUM",M8,M9,M10,M11,M12)</f>
        <v>0</v>
      </c>
    </row>
    <row r="17" spans="2:13" ht="15.75">
      <c r="B17" s="48" t="s">
        <v>44</v>
      </c>
      <c r="C17" s="54">
        <f>ITV("PAU",C8,C9,C10,C11,C12)</f>
        <v>0.04166666666666674</v>
      </c>
      <c r="E17" s="54">
        <f>ITV("PAU",E8,E9,E10,E11,E12)</f>
        <v>0.03125</v>
      </c>
      <c r="G17" s="54">
        <f>ITV("PAU",G8,G9,G10,G11,G12)</f>
        <v>0</v>
      </c>
      <c r="I17" s="54">
        <f>ITV("PAU",I8,I9,I10,I11,I12)</f>
        <v>0</v>
      </c>
      <c r="K17" s="54">
        <f>ITV("PAU",K8,K9,K10,K11,K12)</f>
        <v>0</v>
      </c>
      <c r="M17" s="54">
        <f>ITV("PAU",M8,M9,M10,M11,M12)</f>
        <v>0</v>
      </c>
    </row>
    <row r="18" spans="2:13" ht="15.75">
      <c r="B18" s="48" t="s">
        <v>47</v>
      </c>
      <c r="C18" s="54">
        <f>ITV("END",C8,C9,C10,C11,C12)</f>
        <v>0.7534722222222223</v>
      </c>
      <c r="E18" s="54">
        <f>ITV("END",E8,E9,E10,E11,E12)</f>
        <v>0.75</v>
      </c>
      <c r="G18" s="54">
        <f>ITV("END",G8,G9,G10,G11,G12)</f>
        <v>0.71875</v>
      </c>
      <c r="I18" s="54">
        <f>ITV("END",I8,I9,I10,I11,I12)</f>
        <v>0.7083333333333333</v>
      </c>
      <c r="K18" s="54">
        <f>ITV("END",K8,K9,K10,K11,K12)</f>
        <v>0.7083333333333334</v>
      </c>
      <c r="M18" s="54">
        <f>ITV("END",M8,M9,M10,M11,M12)</f>
        <v>0</v>
      </c>
    </row>
    <row r="19" spans="2:13" ht="15.75">
      <c r="B19" s="48" t="s">
        <v>45</v>
      </c>
      <c r="C19" s="54">
        <f>ITV("POS",C8,C9,C10,C11,C12)</f>
        <v>0</v>
      </c>
      <c r="E19" s="54">
        <f>ITV("POS",E8,E9,E10,E11,E12)</f>
        <v>0.006944444444444475</v>
      </c>
      <c r="G19" s="54">
        <f>ITV("POS",G8,G9,G10,G11,G12)</f>
        <v>0</v>
      </c>
      <c r="I19" s="54">
        <f>ITV("POS",I8,I9,I10,I11,I12)</f>
        <v>0</v>
      </c>
      <c r="K19" s="54">
        <f>ITV("POS",K8,K9,K10,K11,K12)</f>
        <v>0</v>
      </c>
      <c r="M19" s="54">
        <f>ITV("POS",M8,M9,M10,M11,M12)</f>
        <v>0</v>
      </c>
    </row>
    <row r="20" spans="2:13" ht="16.5" thickBot="1">
      <c r="B20" s="48" t="s">
        <v>46</v>
      </c>
      <c r="C20" s="55">
        <f>ITV("NEG",C8,C9,C10,C11,C12)</f>
        <v>0</v>
      </c>
      <c r="E20" s="55">
        <f>ITV("NEG",E8,E9,E10,E11,E12)</f>
        <v>0</v>
      </c>
      <c r="G20" s="55">
        <f>ITV("NEG",G8,G9,G10,G11,G12)</f>
        <v>0.01041666666666663</v>
      </c>
      <c r="I20" s="55">
        <f>ITV("NEG",I8,I9,I10,I11,I12)</f>
        <v>0</v>
      </c>
      <c r="K20" s="55">
        <f>ITV("NEG",K8,K9,K10,K11,K12)</f>
        <v>0</v>
      </c>
      <c r="M20" s="55">
        <f>ITV("NEG",M8,M9,M10,M11,M12)</f>
        <v>0</v>
      </c>
    </row>
    <row r="22" ht="15">
      <c r="A22" s="48" t="s">
        <v>54</v>
      </c>
    </row>
    <row r="23" ht="15">
      <c r="A23" s="48" t="s">
        <v>52</v>
      </c>
    </row>
    <row r="24" ht="15">
      <c r="A24" s="48" t="s">
        <v>51</v>
      </c>
    </row>
  </sheetData>
  <sheetProtection/>
  <conditionalFormatting sqref="G19 E19 C19 I19 K19">
    <cfRule type="cellIs" priority="12" dxfId="0" operator="notEqual" stopIfTrue="1">
      <formula>0</formula>
    </cfRule>
  </conditionalFormatting>
  <conditionalFormatting sqref="G20 E20 C20 I20 K20">
    <cfRule type="cellIs" priority="11" dxfId="1" operator="notEqual" stopIfTrue="1">
      <formula>0</formula>
    </cfRule>
  </conditionalFormatting>
  <conditionalFormatting sqref="M19">
    <cfRule type="cellIs" priority="6" dxfId="0" operator="notEqual" stopIfTrue="1">
      <formula>0</formula>
    </cfRule>
  </conditionalFormatting>
  <conditionalFormatting sqref="M20">
    <cfRule type="cellIs" priority="5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>
    <tabColor indexed="50"/>
    <pageSetUpPr fitToPage="1"/>
  </sheetPr>
  <dimension ref="A1:P5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57421875" style="3" customWidth="1"/>
    <col min="2" max="2" width="4.57421875" style="3" customWidth="1"/>
    <col min="3" max="3" width="5.00390625" style="6" customWidth="1"/>
    <col min="4" max="4" width="38.00390625" style="1" customWidth="1"/>
    <col min="5" max="5" width="3.28125" style="11" customWidth="1"/>
    <col min="6" max="6" width="4.00390625" style="11" customWidth="1"/>
    <col min="7" max="10" width="6.00390625" style="11" customWidth="1"/>
    <col min="11" max="11" width="6.421875" style="17" customWidth="1"/>
    <col min="12" max="12" width="7.421875" style="17" customWidth="1"/>
    <col min="13" max="13" width="6.28125" style="17" customWidth="1"/>
    <col min="14" max="15" width="6.8515625" style="17" customWidth="1"/>
    <col min="16" max="16" width="6.57421875" style="4" customWidth="1"/>
    <col min="17" max="16384" width="9.140625" style="4" customWidth="1"/>
  </cols>
  <sheetData>
    <row r="1" spans="1:16" ht="26.25" customHeight="1">
      <c r="A1" s="42">
        <v>18050</v>
      </c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8" t="s">
        <v>22</v>
      </c>
      <c r="L1" s="58"/>
      <c r="M1" s="43">
        <v>0.3333333333333333</v>
      </c>
      <c r="N1" s="22">
        <f>N35-O35</f>
        <v>0.010416666666666685</v>
      </c>
      <c r="O1" s="22">
        <f>O35-N35</f>
        <v>-0.010416666666666685</v>
      </c>
      <c r="P1" s="25">
        <f>P35</f>
        <v>0.6666666666666666</v>
      </c>
    </row>
    <row r="2" spans="1:16" s="8" customFormat="1" ht="29.25" customHeight="1" thickBot="1">
      <c r="A2" s="47">
        <f>A1</f>
        <v>18050</v>
      </c>
      <c r="B2" s="31" t="s">
        <v>10</v>
      </c>
      <c r="C2" s="28" t="str">
        <f>CONCATENATE("gg ","
",C36)</f>
        <v>gg 
2</v>
      </c>
      <c r="D2" s="10" t="s">
        <v>2</v>
      </c>
      <c r="E2" s="36" t="s">
        <v>11</v>
      </c>
      <c r="F2" s="28" t="str">
        <f>CONCATENATE("ore ","
",F35)</f>
        <v>ore 
16</v>
      </c>
      <c r="G2" s="9" t="s">
        <v>6</v>
      </c>
      <c r="H2" s="9" t="s">
        <v>3</v>
      </c>
      <c r="I2" s="9" t="s">
        <v>6</v>
      </c>
      <c r="J2" s="9" t="s">
        <v>3</v>
      </c>
      <c r="K2" s="18" t="s">
        <v>4</v>
      </c>
      <c r="L2" s="15" t="s">
        <v>0</v>
      </c>
      <c r="M2" s="16" t="s">
        <v>5</v>
      </c>
      <c r="N2" s="23" t="s">
        <v>8</v>
      </c>
      <c r="O2" s="23" t="s">
        <v>7</v>
      </c>
      <c r="P2" s="23" t="s">
        <v>9</v>
      </c>
    </row>
    <row r="3" spans="1:16" ht="13.5" thickTop="1">
      <c r="A3" s="41">
        <f>DATE(YEAR(A1),MONTH(A1),1)</f>
        <v>18050</v>
      </c>
      <c r="B3" s="5">
        <v>1</v>
      </c>
      <c r="C3" s="5">
        <v>1</v>
      </c>
      <c r="D3" s="32" t="s">
        <v>34</v>
      </c>
      <c r="E3" s="5" t="s">
        <v>35</v>
      </c>
      <c r="F3" s="5">
        <v>8</v>
      </c>
      <c r="G3" s="13">
        <v>0.375</v>
      </c>
      <c r="H3" s="12">
        <v>0.5347222222222222</v>
      </c>
      <c r="I3" s="12">
        <v>0.5694444444444444</v>
      </c>
      <c r="J3" s="12">
        <v>0.7708333333333334</v>
      </c>
      <c r="K3" s="46">
        <f>ITV("PAU",G3,H3,I3,J3,P3)</f>
        <v>0.03472222222222221</v>
      </c>
      <c r="L3" s="45">
        <f>ITV("SUM",G3,H3,I3,J3,P3)</f>
        <v>0.36111111111111116</v>
      </c>
      <c r="M3" s="45">
        <f>ITV("END",G3,H3,I3,J3,P3)</f>
        <v>0.7430555555555556</v>
      </c>
      <c r="N3" s="45">
        <f>ITV("POS",G3,H3,I3,J3,P3)</f>
        <v>0.027777777777777846</v>
      </c>
      <c r="O3" s="45">
        <f>ITV("NEG",G3,H3,I3,J3,P3)</f>
        <v>0</v>
      </c>
      <c r="P3" s="24">
        <f aca="true" t="shared" si="0" ref="P3:P33">$M$1*C3</f>
        <v>0.3333333333333333</v>
      </c>
    </row>
    <row r="4" spans="1:16" ht="12.75">
      <c r="A4" s="41">
        <f>A3+1</f>
        <v>18051</v>
      </c>
      <c r="B4" s="5">
        <v>1</v>
      </c>
      <c r="C4" s="5">
        <v>1</v>
      </c>
      <c r="D4" s="32" t="s">
        <v>34</v>
      </c>
      <c r="F4" s="11">
        <v>8</v>
      </c>
      <c r="G4" s="13">
        <v>0.3263888888888889</v>
      </c>
      <c r="H4" s="14"/>
      <c r="I4" s="12"/>
      <c r="J4" s="12">
        <v>0.642361111111111</v>
      </c>
      <c r="K4" s="46">
        <f aca="true" t="shared" si="1" ref="K4:K33">ITV("PAU",G4,H4,I4,J4,P4)</f>
        <v>0</v>
      </c>
      <c r="L4" s="45">
        <f aca="true" t="shared" si="2" ref="L4:L33">ITV("SUM",G4,H4,I4,J4,P4)</f>
        <v>0.31597222222222215</v>
      </c>
      <c r="M4" s="45">
        <f aca="true" t="shared" si="3" ref="M4:M33">ITV("END",G4,H4,I4,J4,P4)</f>
        <v>0.6597222222222222</v>
      </c>
      <c r="N4" s="45">
        <f aca="true" t="shared" si="4" ref="N4:N33">ITV("POS",G4,H4,I4,J4,P4)</f>
        <v>0</v>
      </c>
      <c r="O4" s="45">
        <f aca="true" t="shared" si="5" ref="O4:O33">ITV("NEG",G4,H4,I4,J4,P4)</f>
        <v>0.01736111111111116</v>
      </c>
      <c r="P4" s="24">
        <f t="shared" si="0"/>
        <v>0.3333333333333333</v>
      </c>
    </row>
    <row r="5" spans="1:16" ht="12.75">
      <c r="A5" s="41">
        <f>A4+1</f>
        <v>18052</v>
      </c>
      <c r="B5" s="5"/>
      <c r="C5" s="5"/>
      <c r="D5" s="37"/>
      <c r="G5" s="13"/>
      <c r="H5" s="14"/>
      <c r="I5" s="12"/>
      <c r="J5" s="12"/>
      <c r="K5" s="46">
        <f t="shared" si="1"/>
        <v>0</v>
      </c>
      <c r="L5" s="45">
        <f t="shared" si="2"/>
        <v>0</v>
      </c>
      <c r="M5" s="45">
        <f t="shared" si="3"/>
        <v>0</v>
      </c>
      <c r="N5" s="45">
        <f t="shared" si="4"/>
        <v>0</v>
      </c>
      <c r="O5" s="45">
        <f t="shared" si="5"/>
        <v>0</v>
      </c>
      <c r="P5" s="24">
        <f t="shared" si="0"/>
        <v>0</v>
      </c>
    </row>
    <row r="6" spans="1:16" ht="12.75">
      <c r="A6" s="41">
        <f>A5+1</f>
        <v>18053</v>
      </c>
      <c r="B6" s="5"/>
      <c r="C6" s="5"/>
      <c r="D6" s="37"/>
      <c r="G6" s="13"/>
      <c r="H6" s="14"/>
      <c r="I6" s="12"/>
      <c r="J6" s="12"/>
      <c r="K6" s="46">
        <f t="shared" si="1"/>
        <v>0</v>
      </c>
      <c r="L6" s="45">
        <f t="shared" si="2"/>
        <v>0</v>
      </c>
      <c r="M6" s="45">
        <f t="shared" si="3"/>
        <v>0</v>
      </c>
      <c r="N6" s="45">
        <f t="shared" si="4"/>
        <v>0</v>
      </c>
      <c r="O6" s="45">
        <f t="shared" si="5"/>
        <v>0</v>
      </c>
      <c r="P6" s="24">
        <f t="shared" si="0"/>
        <v>0</v>
      </c>
    </row>
    <row r="7" spans="1:16" ht="12.75">
      <c r="A7" s="41">
        <f>A6+1</f>
        <v>18054</v>
      </c>
      <c r="B7" s="5"/>
      <c r="C7" s="5"/>
      <c r="D7" s="37"/>
      <c r="G7" s="13"/>
      <c r="H7" s="12"/>
      <c r="I7" s="12"/>
      <c r="J7" s="12"/>
      <c r="K7" s="46">
        <f t="shared" si="1"/>
        <v>0</v>
      </c>
      <c r="L7" s="45">
        <f t="shared" si="2"/>
        <v>0</v>
      </c>
      <c r="M7" s="45">
        <f t="shared" si="3"/>
        <v>0</v>
      </c>
      <c r="N7" s="45">
        <f t="shared" si="4"/>
        <v>0</v>
      </c>
      <c r="O7" s="45">
        <f t="shared" si="5"/>
        <v>0</v>
      </c>
      <c r="P7" s="24">
        <f t="shared" si="0"/>
        <v>0</v>
      </c>
    </row>
    <row r="8" spans="1:16" ht="12.75">
      <c r="A8" s="41">
        <f aca="true" t="shared" si="6" ref="A8:A29">A7+1</f>
        <v>18055</v>
      </c>
      <c r="B8" s="5"/>
      <c r="C8" s="5"/>
      <c r="D8" s="37"/>
      <c r="G8" s="13"/>
      <c r="H8" s="12"/>
      <c r="I8" s="12"/>
      <c r="J8" s="12"/>
      <c r="K8" s="46">
        <f t="shared" si="1"/>
        <v>0</v>
      </c>
      <c r="L8" s="45">
        <f t="shared" si="2"/>
        <v>0</v>
      </c>
      <c r="M8" s="45">
        <f t="shared" si="3"/>
        <v>0</v>
      </c>
      <c r="N8" s="45">
        <f t="shared" si="4"/>
        <v>0</v>
      </c>
      <c r="O8" s="45">
        <f t="shared" si="5"/>
        <v>0</v>
      </c>
      <c r="P8" s="24">
        <f t="shared" si="0"/>
        <v>0</v>
      </c>
    </row>
    <row r="9" spans="1:16" ht="15" customHeight="1">
      <c r="A9" s="41">
        <f>A8+1</f>
        <v>18056</v>
      </c>
      <c r="B9" s="5"/>
      <c r="C9" s="5"/>
      <c r="D9" s="37"/>
      <c r="E9" s="35"/>
      <c r="G9" s="13"/>
      <c r="H9" s="12"/>
      <c r="I9" s="12"/>
      <c r="J9" s="12"/>
      <c r="K9" s="46">
        <f t="shared" si="1"/>
        <v>0</v>
      </c>
      <c r="L9" s="45">
        <f t="shared" si="2"/>
        <v>0</v>
      </c>
      <c r="M9" s="45">
        <f t="shared" si="3"/>
        <v>0</v>
      </c>
      <c r="N9" s="45">
        <f t="shared" si="4"/>
        <v>0</v>
      </c>
      <c r="O9" s="45">
        <f t="shared" si="5"/>
        <v>0</v>
      </c>
      <c r="P9" s="24">
        <f t="shared" si="0"/>
        <v>0</v>
      </c>
    </row>
    <row r="10" spans="1:16" ht="12.75">
      <c r="A10" s="41">
        <f>A9+1</f>
        <v>18057</v>
      </c>
      <c r="B10" s="5"/>
      <c r="C10" s="5"/>
      <c r="D10" s="37"/>
      <c r="E10" s="35"/>
      <c r="G10" s="13"/>
      <c r="H10" s="12"/>
      <c r="I10" s="12"/>
      <c r="J10" s="12"/>
      <c r="K10" s="46">
        <f t="shared" si="1"/>
        <v>0</v>
      </c>
      <c r="L10" s="45">
        <f t="shared" si="2"/>
        <v>0</v>
      </c>
      <c r="M10" s="45">
        <f t="shared" si="3"/>
        <v>0</v>
      </c>
      <c r="N10" s="45">
        <f t="shared" si="4"/>
        <v>0</v>
      </c>
      <c r="O10" s="45">
        <f t="shared" si="5"/>
        <v>0</v>
      </c>
      <c r="P10" s="24">
        <f t="shared" si="0"/>
        <v>0</v>
      </c>
    </row>
    <row r="11" spans="1:16" ht="12.75">
      <c r="A11" s="41">
        <f>A10+1</f>
        <v>18058</v>
      </c>
      <c r="B11" s="5"/>
      <c r="C11" s="5"/>
      <c r="D11" s="37"/>
      <c r="E11" s="35"/>
      <c r="G11" s="13"/>
      <c r="H11" s="12"/>
      <c r="I11" s="12"/>
      <c r="J11" s="12"/>
      <c r="K11" s="46">
        <f t="shared" si="1"/>
        <v>0</v>
      </c>
      <c r="L11" s="45">
        <f t="shared" si="2"/>
        <v>0</v>
      </c>
      <c r="M11" s="45">
        <f t="shared" si="3"/>
        <v>0</v>
      </c>
      <c r="N11" s="45">
        <f t="shared" si="4"/>
        <v>0</v>
      </c>
      <c r="O11" s="45">
        <f t="shared" si="5"/>
        <v>0</v>
      </c>
      <c r="P11" s="24">
        <f t="shared" si="0"/>
        <v>0</v>
      </c>
    </row>
    <row r="12" spans="1:16" ht="12.75">
      <c r="A12" s="41">
        <f t="shared" si="6"/>
        <v>18059</v>
      </c>
      <c r="B12" s="5"/>
      <c r="C12" s="5"/>
      <c r="D12" s="37"/>
      <c r="E12" s="35"/>
      <c r="G12" s="14"/>
      <c r="H12" s="12"/>
      <c r="I12" s="12"/>
      <c r="J12" s="12"/>
      <c r="K12" s="46">
        <f t="shared" si="1"/>
        <v>0</v>
      </c>
      <c r="L12" s="45">
        <f t="shared" si="2"/>
        <v>0</v>
      </c>
      <c r="M12" s="45">
        <f t="shared" si="3"/>
        <v>0</v>
      </c>
      <c r="N12" s="45">
        <f t="shared" si="4"/>
        <v>0</v>
      </c>
      <c r="O12" s="45">
        <f t="shared" si="5"/>
        <v>0</v>
      </c>
      <c r="P12" s="24">
        <f t="shared" si="0"/>
        <v>0</v>
      </c>
    </row>
    <row r="13" spans="1:16" ht="12.75">
      <c r="A13" s="41">
        <f>A12+1</f>
        <v>18060</v>
      </c>
      <c r="B13" s="5"/>
      <c r="C13" s="5"/>
      <c r="D13" s="37"/>
      <c r="E13" s="35"/>
      <c r="G13" s="14"/>
      <c r="H13" s="14"/>
      <c r="I13" s="14"/>
      <c r="J13" s="14"/>
      <c r="K13" s="46">
        <f t="shared" si="1"/>
        <v>0</v>
      </c>
      <c r="L13" s="45">
        <f t="shared" si="2"/>
        <v>0</v>
      </c>
      <c r="M13" s="45">
        <f t="shared" si="3"/>
        <v>0</v>
      </c>
      <c r="N13" s="45">
        <f t="shared" si="4"/>
        <v>0</v>
      </c>
      <c r="O13" s="45">
        <f t="shared" si="5"/>
        <v>0</v>
      </c>
      <c r="P13" s="24">
        <f t="shared" si="0"/>
        <v>0</v>
      </c>
    </row>
    <row r="14" spans="1:16" ht="12.75">
      <c r="A14" s="41">
        <f t="shared" si="6"/>
        <v>18061</v>
      </c>
      <c r="B14" s="5"/>
      <c r="C14" s="5"/>
      <c r="D14" s="37"/>
      <c r="G14" s="14"/>
      <c r="H14" s="14"/>
      <c r="I14" s="14"/>
      <c r="J14" s="14"/>
      <c r="K14" s="46">
        <f t="shared" si="1"/>
        <v>0</v>
      </c>
      <c r="L14" s="45">
        <f t="shared" si="2"/>
        <v>0</v>
      </c>
      <c r="M14" s="45">
        <f t="shared" si="3"/>
        <v>0</v>
      </c>
      <c r="N14" s="45">
        <f t="shared" si="4"/>
        <v>0</v>
      </c>
      <c r="O14" s="45">
        <f t="shared" si="5"/>
        <v>0</v>
      </c>
      <c r="P14" s="24">
        <f t="shared" si="0"/>
        <v>0</v>
      </c>
    </row>
    <row r="15" spans="1:16" ht="12.75">
      <c r="A15" s="41">
        <f>A14+1</f>
        <v>18062</v>
      </c>
      <c r="B15" s="5"/>
      <c r="C15" s="5"/>
      <c r="D15" s="37"/>
      <c r="E15" s="35"/>
      <c r="G15" s="14"/>
      <c r="H15" s="14"/>
      <c r="I15" s="14"/>
      <c r="J15" s="14"/>
      <c r="K15" s="46">
        <f t="shared" si="1"/>
        <v>0</v>
      </c>
      <c r="L15" s="45">
        <f t="shared" si="2"/>
        <v>0</v>
      </c>
      <c r="M15" s="45">
        <f t="shared" si="3"/>
        <v>0</v>
      </c>
      <c r="N15" s="45">
        <f t="shared" si="4"/>
        <v>0</v>
      </c>
      <c r="O15" s="45">
        <f t="shared" si="5"/>
        <v>0</v>
      </c>
      <c r="P15" s="24">
        <f t="shared" si="0"/>
        <v>0</v>
      </c>
    </row>
    <row r="16" spans="1:16" ht="12.75">
      <c r="A16" s="41">
        <f>A15+1</f>
        <v>18063</v>
      </c>
      <c r="B16" s="5"/>
      <c r="C16" s="5"/>
      <c r="D16" s="37"/>
      <c r="E16" s="35"/>
      <c r="G16" s="14"/>
      <c r="H16" s="14"/>
      <c r="I16" s="14"/>
      <c r="J16" s="14"/>
      <c r="K16" s="46">
        <f t="shared" si="1"/>
        <v>0</v>
      </c>
      <c r="L16" s="45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24">
        <f t="shared" si="0"/>
        <v>0</v>
      </c>
    </row>
    <row r="17" spans="1:16" ht="12.75">
      <c r="A17" s="41">
        <f>A16+1</f>
        <v>18064</v>
      </c>
      <c r="B17" s="5"/>
      <c r="C17" s="5"/>
      <c r="D17" s="37"/>
      <c r="E17" s="35"/>
      <c r="G17" s="14"/>
      <c r="H17" s="14"/>
      <c r="I17" s="14"/>
      <c r="J17" s="14"/>
      <c r="K17" s="46">
        <f t="shared" si="1"/>
        <v>0</v>
      </c>
      <c r="L17" s="45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24">
        <f t="shared" si="0"/>
        <v>0</v>
      </c>
    </row>
    <row r="18" spans="1:16" ht="12.75">
      <c r="A18" s="41">
        <f>A17+1</f>
        <v>18065</v>
      </c>
      <c r="B18" s="5"/>
      <c r="C18" s="5"/>
      <c r="D18" s="37"/>
      <c r="E18" s="35"/>
      <c r="G18" s="14"/>
      <c r="H18" s="14"/>
      <c r="I18" s="14"/>
      <c r="J18" s="14"/>
      <c r="K18" s="46">
        <f t="shared" si="1"/>
        <v>0</v>
      </c>
      <c r="L18" s="45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24">
        <f t="shared" si="0"/>
        <v>0</v>
      </c>
    </row>
    <row r="19" spans="1:16" ht="12.75">
      <c r="A19" s="41">
        <f>A18+1</f>
        <v>18066</v>
      </c>
      <c r="B19" s="5"/>
      <c r="C19" s="5"/>
      <c r="D19" s="37"/>
      <c r="E19" s="35"/>
      <c r="G19" s="14"/>
      <c r="H19" s="12"/>
      <c r="I19" s="12"/>
      <c r="J19" s="12"/>
      <c r="K19" s="46">
        <f t="shared" si="1"/>
        <v>0</v>
      </c>
      <c r="L19" s="45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24">
        <f t="shared" si="0"/>
        <v>0</v>
      </c>
    </row>
    <row r="20" spans="1:16" ht="12.75">
      <c r="A20" s="41">
        <f t="shared" si="6"/>
        <v>18067</v>
      </c>
      <c r="B20" s="5"/>
      <c r="C20" s="5"/>
      <c r="D20" s="37"/>
      <c r="G20" s="14"/>
      <c r="H20" s="12"/>
      <c r="I20" s="12"/>
      <c r="J20" s="12"/>
      <c r="K20" s="46">
        <f t="shared" si="1"/>
        <v>0</v>
      </c>
      <c r="L20" s="45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24">
        <f t="shared" si="0"/>
        <v>0</v>
      </c>
    </row>
    <row r="21" spans="1:16" ht="12.75">
      <c r="A21" s="41">
        <f t="shared" si="6"/>
        <v>18068</v>
      </c>
      <c r="B21" s="5"/>
      <c r="C21" s="5"/>
      <c r="D21" s="37"/>
      <c r="G21" s="14"/>
      <c r="H21" s="12"/>
      <c r="I21" s="12"/>
      <c r="J21" s="12"/>
      <c r="K21" s="46">
        <f t="shared" si="1"/>
        <v>0</v>
      </c>
      <c r="L21" s="45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24">
        <f t="shared" si="0"/>
        <v>0</v>
      </c>
    </row>
    <row r="22" spans="1:16" ht="12.75">
      <c r="A22" s="41">
        <f t="shared" si="6"/>
        <v>18069</v>
      </c>
      <c r="B22" s="5"/>
      <c r="C22" s="5"/>
      <c r="D22" s="37"/>
      <c r="E22" s="35"/>
      <c r="G22" s="14"/>
      <c r="H22" s="12"/>
      <c r="I22" s="12"/>
      <c r="J22" s="12"/>
      <c r="K22" s="46">
        <f t="shared" si="1"/>
        <v>0</v>
      </c>
      <c r="L22" s="45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24">
        <f t="shared" si="0"/>
        <v>0</v>
      </c>
    </row>
    <row r="23" spans="1:16" ht="12.75">
      <c r="A23" s="41">
        <f>A22+1</f>
        <v>18070</v>
      </c>
      <c r="B23" s="5"/>
      <c r="C23" s="5"/>
      <c r="D23" s="37"/>
      <c r="E23" s="35"/>
      <c r="G23" s="14"/>
      <c r="H23" s="12"/>
      <c r="I23" s="12"/>
      <c r="J23" s="12"/>
      <c r="K23" s="46">
        <f t="shared" si="1"/>
        <v>0</v>
      </c>
      <c r="L23" s="45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24">
        <f t="shared" si="0"/>
        <v>0</v>
      </c>
    </row>
    <row r="24" spans="1:16" ht="12.75">
      <c r="A24" s="41">
        <f>A23+1</f>
        <v>18071</v>
      </c>
      <c r="B24" s="5"/>
      <c r="C24" s="5"/>
      <c r="D24" s="37"/>
      <c r="E24" s="35"/>
      <c r="G24" s="14"/>
      <c r="H24" s="12"/>
      <c r="I24" s="12"/>
      <c r="J24" s="12"/>
      <c r="K24" s="46">
        <f t="shared" si="1"/>
        <v>0</v>
      </c>
      <c r="L24" s="45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24">
        <f t="shared" si="0"/>
        <v>0</v>
      </c>
    </row>
    <row r="25" spans="1:16" ht="12.75">
      <c r="A25" s="41">
        <f t="shared" si="6"/>
        <v>18072</v>
      </c>
      <c r="B25" s="5"/>
      <c r="C25" s="5"/>
      <c r="D25" s="37"/>
      <c r="E25" s="35"/>
      <c r="G25" s="14"/>
      <c r="H25" s="12"/>
      <c r="I25" s="12"/>
      <c r="J25" s="12"/>
      <c r="K25" s="46">
        <f t="shared" si="1"/>
        <v>0</v>
      </c>
      <c r="L25" s="45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24">
        <f t="shared" si="0"/>
        <v>0</v>
      </c>
    </row>
    <row r="26" spans="1:16" ht="12.75">
      <c r="A26" s="41">
        <f t="shared" si="6"/>
        <v>18073</v>
      </c>
      <c r="B26" s="5"/>
      <c r="C26" s="5"/>
      <c r="D26" s="37"/>
      <c r="G26" s="14"/>
      <c r="H26" s="14"/>
      <c r="I26" s="14"/>
      <c r="J26" s="14"/>
      <c r="K26" s="46">
        <f t="shared" si="1"/>
        <v>0</v>
      </c>
      <c r="L26" s="45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24">
        <f t="shared" si="0"/>
        <v>0</v>
      </c>
    </row>
    <row r="27" spans="1:16" ht="12.75">
      <c r="A27" s="41">
        <f t="shared" si="6"/>
        <v>18074</v>
      </c>
      <c r="B27" s="5"/>
      <c r="C27" s="5"/>
      <c r="D27" s="37"/>
      <c r="G27" s="14"/>
      <c r="H27" s="14"/>
      <c r="I27" s="14"/>
      <c r="J27" s="14"/>
      <c r="K27" s="46">
        <f t="shared" si="1"/>
        <v>0</v>
      </c>
      <c r="L27" s="45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24">
        <f t="shared" si="0"/>
        <v>0</v>
      </c>
    </row>
    <row r="28" spans="1:16" ht="12.75">
      <c r="A28" s="41">
        <f t="shared" si="6"/>
        <v>18075</v>
      </c>
      <c r="B28" s="5"/>
      <c r="C28" s="5"/>
      <c r="D28" s="37"/>
      <c r="G28" s="14"/>
      <c r="H28" s="14"/>
      <c r="I28" s="14"/>
      <c r="J28" s="14"/>
      <c r="K28" s="46">
        <f t="shared" si="1"/>
        <v>0</v>
      </c>
      <c r="L28" s="45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24">
        <f t="shared" si="0"/>
        <v>0</v>
      </c>
    </row>
    <row r="29" spans="1:16" ht="12.75">
      <c r="A29" s="41">
        <f t="shared" si="6"/>
        <v>18076</v>
      </c>
      <c r="B29" s="5"/>
      <c r="C29" s="5"/>
      <c r="D29" s="37"/>
      <c r="G29" s="14"/>
      <c r="H29" s="14"/>
      <c r="I29" s="14"/>
      <c r="J29" s="14"/>
      <c r="K29" s="46">
        <f t="shared" si="1"/>
        <v>0</v>
      </c>
      <c r="L29" s="45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24">
        <f t="shared" si="0"/>
        <v>0</v>
      </c>
    </row>
    <row r="30" spans="1:16" ht="12.75">
      <c r="A30" s="41">
        <f>A29+1</f>
        <v>18077</v>
      </c>
      <c r="B30" s="5"/>
      <c r="C30" s="5"/>
      <c r="D30" s="37"/>
      <c r="G30" s="14"/>
      <c r="H30" s="14"/>
      <c r="I30" s="14"/>
      <c r="J30" s="14"/>
      <c r="K30" s="46">
        <f t="shared" si="1"/>
        <v>0</v>
      </c>
      <c r="L30" s="45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24">
        <f t="shared" si="0"/>
        <v>0</v>
      </c>
    </row>
    <row r="31" spans="1:16" ht="12.75">
      <c r="A31" s="41">
        <f>IF(MONTH(A30)=MONTH(A30+1),A30+1," ")</f>
        <v>18078</v>
      </c>
      <c r="B31" s="5"/>
      <c r="C31" s="5"/>
      <c r="D31" s="32"/>
      <c r="G31" s="14"/>
      <c r="H31" s="14"/>
      <c r="I31" s="14"/>
      <c r="J31" s="14"/>
      <c r="K31" s="46">
        <f t="shared" si="1"/>
        <v>0</v>
      </c>
      <c r="L31" s="45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24">
        <f t="shared" si="0"/>
        <v>0</v>
      </c>
    </row>
    <row r="32" spans="1:16" ht="12.75">
      <c r="A32" s="41">
        <f>IF(MONTH(A30)=MONTH(A30+2),A30+2," ")</f>
        <v>18079</v>
      </c>
      <c r="B32" s="5"/>
      <c r="C32" s="5"/>
      <c r="D32" s="32"/>
      <c r="G32" s="14"/>
      <c r="H32" s="14"/>
      <c r="I32" s="14"/>
      <c r="J32" s="14"/>
      <c r="K32" s="46">
        <f t="shared" si="1"/>
        <v>0</v>
      </c>
      <c r="L32" s="45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24">
        <f>$M$1*C32</f>
        <v>0</v>
      </c>
    </row>
    <row r="33" spans="1:16" ht="12.75">
      <c r="A33" s="41" t="str">
        <f>IF(MONTH(A30)=MONTH(A30+3),A30+3," ")</f>
        <v> </v>
      </c>
      <c r="B33" s="5"/>
      <c r="C33" s="5"/>
      <c r="D33" s="32"/>
      <c r="E33" s="5"/>
      <c r="F33" s="5"/>
      <c r="G33" s="14"/>
      <c r="H33" s="14"/>
      <c r="I33" s="14"/>
      <c r="J33" s="14"/>
      <c r="K33" s="46">
        <f t="shared" si="1"/>
        <v>0</v>
      </c>
      <c r="L33" s="45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24">
        <f t="shared" si="0"/>
        <v>0</v>
      </c>
    </row>
    <row r="34" spans="1:15" ht="12.75">
      <c r="A34" s="44" t="s">
        <v>23</v>
      </c>
      <c r="D34" s="33"/>
      <c r="E34" s="5"/>
      <c r="F34" s="5"/>
      <c r="G34" s="7"/>
      <c r="H34" s="5"/>
      <c r="I34" s="5"/>
      <c r="J34" s="5"/>
      <c r="K34" s="5"/>
      <c r="L34" s="4"/>
      <c r="M34" s="4"/>
      <c r="N34" s="4"/>
      <c r="O34" s="4"/>
    </row>
    <row r="35" spans="1:16" ht="15.75">
      <c r="A35" s="27">
        <v>200</v>
      </c>
      <c r="B35" s="5"/>
      <c r="C35" s="5"/>
      <c r="D35" s="40" t="s">
        <v>21</v>
      </c>
      <c r="E35" s="34"/>
      <c r="F35" s="29">
        <f>SUM(F3:F33)</f>
        <v>16</v>
      </c>
      <c r="I35" s="5"/>
      <c r="J35" s="5"/>
      <c r="K35" s="5"/>
      <c r="L35" s="19">
        <f>SUM(L3:L33)</f>
        <v>0.6770833333333333</v>
      </c>
      <c r="M35" s="5"/>
      <c r="N35" s="21">
        <f>SUM(N3:N33)</f>
        <v>0.027777777777777846</v>
      </c>
      <c r="O35" s="20">
        <f>SUM(O3:O33)</f>
        <v>0.01736111111111116</v>
      </c>
      <c r="P35" s="19">
        <f>SUM(P3:P33)</f>
        <v>0.6666666666666666</v>
      </c>
    </row>
    <row r="36" spans="1:13" ht="12.75">
      <c r="A36" s="38">
        <f>C36*A35</f>
        <v>400</v>
      </c>
      <c r="B36" s="11"/>
      <c r="C36" s="29">
        <f>SUM(C3:C33)</f>
        <v>2</v>
      </c>
      <c r="D36" s="37"/>
      <c r="I36" s="5"/>
      <c r="J36" s="5"/>
      <c r="K36" s="30" t="s">
        <v>1</v>
      </c>
      <c r="L36" s="19">
        <f>L35/C36</f>
        <v>0.33854166666666663</v>
      </c>
      <c r="M36" s="5"/>
    </row>
    <row r="37" spans="1:15" ht="12.75">
      <c r="A37" s="38">
        <f>B37*A35</f>
        <v>400</v>
      </c>
      <c r="B37" s="29">
        <f>SUM(B3:B33)</f>
        <v>2</v>
      </c>
      <c r="C37" s="11"/>
      <c r="D37" s="37"/>
      <c r="I37" s="5"/>
      <c r="J37" s="5"/>
      <c r="K37" s="5"/>
      <c r="L37" s="5"/>
      <c r="M37" s="5"/>
      <c r="N37" s="5"/>
      <c r="O37" s="5"/>
    </row>
    <row r="38" spans="2:4" ht="15.75">
      <c r="B38" s="39"/>
      <c r="C38" s="39"/>
      <c r="D38" s="37"/>
    </row>
    <row r="40" spans="2:3" ht="12.75">
      <c r="B40" s="11"/>
      <c r="C40" s="11"/>
    </row>
    <row r="41" spans="2:4" ht="12.75">
      <c r="B41" s="11"/>
      <c r="C41" s="11"/>
      <c r="D41" s="37"/>
    </row>
    <row r="42" spans="2:3" ht="12.75">
      <c r="B42" s="11"/>
      <c r="C42" s="11"/>
    </row>
    <row r="43" spans="2:3" ht="12.75">
      <c r="B43" s="11"/>
      <c r="C43" s="11"/>
    </row>
    <row r="44" ht="12.75">
      <c r="B44" s="6"/>
    </row>
    <row r="48" spans="4:6" ht="12.75">
      <c r="D48" s="2"/>
      <c r="E48" s="5"/>
      <c r="F48" s="5"/>
    </row>
    <row r="51" spans="1:16" s="11" customFormat="1" ht="12.75">
      <c r="A51" s="3"/>
      <c r="B51" s="3"/>
      <c r="C51" s="6"/>
      <c r="D51" s="2"/>
      <c r="E51" s="5"/>
      <c r="F51" s="5"/>
      <c r="K51" s="17"/>
      <c r="L51" s="17"/>
      <c r="M51" s="17"/>
      <c r="N51" s="17"/>
      <c r="O51" s="17"/>
      <c r="P51" s="4"/>
    </row>
    <row r="56" spans="1:16" s="11" customFormat="1" ht="12.75">
      <c r="A56" s="3"/>
      <c r="B56" s="3"/>
      <c r="C56" s="6"/>
      <c r="D56" s="2"/>
      <c r="K56" s="17"/>
      <c r="L56" s="17"/>
      <c r="M56" s="17"/>
      <c r="N56" s="17"/>
      <c r="O56" s="17"/>
      <c r="P56" s="4"/>
    </row>
  </sheetData>
  <sheetProtection/>
  <mergeCells count="2">
    <mergeCell ref="B1:J1"/>
    <mergeCell ref="K1:L1"/>
  </mergeCells>
  <conditionalFormatting sqref="D35 A40:A65534 B45:B65534">
    <cfRule type="expression" priority="6" dxfId="4" stopIfTrue="1">
      <formula>OR((WEEKDAY(A35,1)=1),(WEEKDAY(A35,1)=7))</formula>
    </cfRule>
    <cfRule type="expression" priority="7" dxfId="5" stopIfTrue="1">
      <formula>IF(MOD(MONTH(A35),2)=0,TRUE,FALSE)</formula>
    </cfRule>
  </conditionalFormatting>
  <conditionalFormatting sqref="A3:A33">
    <cfRule type="expression" priority="5" dxfId="4" stopIfTrue="1">
      <formula>OR((WEEKDAY(A3,1)=1),(WEEKDAY(A3,1)=7))</formula>
    </cfRule>
  </conditionalFormatting>
  <conditionalFormatting sqref="O1">
    <cfRule type="cellIs" priority="4" dxfId="1" operator="greaterThan" stopIfTrue="1">
      <formula>0</formula>
    </cfRule>
  </conditionalFormatting>
  <conditionalFormatting sqref="N1">
    <cfRule type="cellIs" priority="3" dxfId="0" operator="greaterThan" stopIfTrue="1">
      <formula>0</formula>
    </cfRule>
  </conditionalFormatting>
  <conditionalFormatting sqref="O3:O33">
    <cfRule type="cellIs" priority="2" dxfId="1" operator="notEqual" stopIfTrue="1">
      <formula>0</formula>
    </cfRule>
  </conditionalFormatting>
  <conditionalFormatting sqref="N3:N33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indexed="50"/>
    <pageSetUpPr fitToPage="1"/>
  </sheetPr>
  <dimension ref="A1:P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3" customWidth="1"/>
    <col min="2" max="2" width="4.57421875" style="3" customWidth="1"/>
    <col min="3" max="3" width="3.421875" style="6" customWidth="1"/>
    <col min="4" max="4" width="36.00390625" style="1" customWidth="1"/>
    <col min="5" max="5" width="3.28125" style="11" customWidth="1"/>
    <col min="6" max="6" width="4.00390625" style="11" customWidth="1"/>
    <col min="7" max="10" width="6.00390625" style="11" customWidth="1"/>
    <col min="11" max="11" width="6.421875" style="17" customWidth="1"/>
    <col min="12" max="12" width="7.421875" style="17" customWidth="1"/>
    <col min="13" max="13" width="6.28125" style="17" customWidth="1"/>
    <col min="14" max="15" width="6.8515625" style="17" customWidth="1"/>
    <col min="16" max="16" width="6.57421875" style="4" customWidth="1"/>
    <col min="17" max="16384" width="9.140625" style="4" customWidth="1"/>
  </cols>
  <sheetData>
    <row r="1" spans="1:16" ht="26.25" customHeight="1">
      <c r="A1" s="42">
        <v>40057</v>
      </c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8" t="s">
        <v>22</v>
      </c>
      <c r="L1" s="58"/>
      <c r="M1" s="26">
        <v>0.3333333333333333</v>
      </c>
      <c r="N1" s="22">
        <f>N45-O45</f>
        <v>0.5694560185185208</v>
      </c>
      <c r="O1" s="22">
        <f>O45-N45</f>
        <v>-0.5694560185185208</v>
      </c>
      <c r="P1" s="25">
        <f>P45</f>
        <v>7.33333333333333</v>
      </c>
    </row>
    <row r="2" spans="1:16" s="8" customFormat="1" ht="29.25" customHeight="1" thickBot="1">
      <c r="A2" s="47">
        <f>A1</f>
        <v>40057</v>
      </c>
      <c r="B2" s="31" t="s">
        <v>10</v>
      </c>
      <c r="C2" s="28" t="str">
        <f>CONCATENATE("gg ","
",C46)</f>
        <v>gg 
22</v>
      </c>
      <c r="D2" s="10" t="s">
        <v>2</v>
      </c>
      <c r="E2" s="36" t="s">
        <v>11</v>
      </c>
      <c r="F2" s="28" t="str">
        <f>CONCATENATE("ore ","
",F45)</f>
        <v>ore 
176</v>
      </c>
      <c r="G2" s="9" t="s">
        <v>6</v>
      </c>
      <c r="H2" s="9" t="s">
        <v>3</v>
      </c>
      <c r="I2" s="9" t="s">
        <v>6</v>
      </c>
      <c r="J2" s="9" t="s">
        <v>3</v>
      </c>
      <c r="K2" s="18" t="s">
        <v>4</v>
      </c>
      <c r="L2" s="15" t="s">
        <v>0</v>
      </c>
      <c r="M2" s="16" t="s">
        <v>5</v>
      </c>
      <c r="N2" s="23" t="s">
        <v>8</v>
      </c>
      <c r="O2" s="23" t="s">
        <v>7</v>
      </c>
      <c r="P2" s="23" t="s">
        <v>9</v>
      </c>
    </row>
    <row r="3" spans="1:16" ht="13.5" thickTop="1">
      <c r="A3" s="41">
        <f>DATE(YEAR(A1),MONTH(A1),1)</f>
        <v>40057</v>
      </c>
      <c r="B3" s="5">
        <v>1</v>
      </c>
      <c r="C3" s="5">
        <v>1</v>
      </c>
      <c r="D3" s="32" t="s">
        <v>12</v>
      </c>
      <c r="E3" s="5"/>
      <c r="F3" s="5">
        <v>2</v>
      </c>
      <c r="G3" s="13">
        <v>0.3854166666666667</v>
      </c>
      <c r="H3" s="12">
        <v>0.5243055555555556</v>
      </c>
      <c r="I3" s="12">
        <v>0.545138888888889</v>
      </c>
      <c r="J3" s="12">
        <v>0.7569444444444445</v>
      </c>
      <c r="K3" s="46">
        <f>ITV("PAU",G3,H3,I3,J3,P3)</f>
        <v>0.02083333333333337</v>
      </c>
      <c r="L3" s="45">
        <f>ITV("SUM",G3,H3,I3,J3,P3)</f>
        <v>0.35069444444444453</v>
      </c>
      <c r="M3" s="45">
        <f>ITV("END",G3,H3,I3,J3,P3)</f>
        <v>0.7395833333333334</v>
      </c>
      <c r="N3" s="45">
        <f>ITV("POS",G3,H3,I3,J3,P3)</f>
        <v>0.017361111111111216</v>
      </c>
      <c r="O3" s="45">
        <f>ITV("NEG",G3,H3,I3,J3,P3)</f>
        <v>0</v>
      </c>
      <c r="P3" s="24">
        <f aca="true" t="shared" si="0" ref="P3:P43">$M$1*C3</f>
        <v>0.3333333333333333</v>
      </c>
    </row>
    <row r="4" spans="1:16" ht="12.75">
      <c r="A4" s="41"/>
      <c r="B4" s="5"/>
      <c r="C4" s="5"/>
      <c r="D4" s="32" t="s">
        <v>13</v>
      </c>
      <c r="E4" s="5"/>
      <c r="F4" s="5">
        <v>2</v>
      </c>
      <c r="G4" s="13"/>
      <c r="H4" s="12"/>
      <c r="I4" s="12"/>
      <c r="J4" s="12"/>
      <c r="K4" s="46">
        <f aca="true" t="shared" si="1" ref="K4:K43">ITV("PAU",G4,H4,I4,J4,P4)</f>
        <v>0</v>
      </c>
      <c r="L4" s="45">
        <f aca="true" t="shared" si="2" ref="L4:L43">ITV("SUM",G4,H4,I4,J4,P4)</f>
        <v>0</v>
      </c>
      <c r="M4" s="45">
        <f aca="true" t="shared" si="3" ref="M4:M43">ITV("END",G4,H4,I4,J4,P4)</f>
        <v>0</v>
      </c>
      <c r="N4" s="45">
        <f aca="true" t="shared" si="4" ref="N4:N43">ITV("POS",G4,H4,I4,J4,P4)</f>
        <v>0</v>
      </c>
      <c r="O4" s="45">
        <f aca="true" t="shared" si="5" ref="O4:O43">ITV("NEG",G4,H4,I4,J4,P4)</f>
        <v>0</v>
      </c>
      <c r="P4" s="24"/>
    </row>
    <row r="5" spans="1:16" ht="12.75">
      <c r="A5" s="41"/>
      <c r="B5" s="5"/>
      <c r="C5" s="5"/>
      <c r="D5" s="32" t="s">
        <v>14</v>
      </c>
      <c r="E5" s="5"/>
      <c r="F5" s="5">
        <v>4</v>
      </c>
      <c r="G5" s="13"/>
      <c r="H5" s="12"/>
      <c r="I5" s="12"/>
      <c r="J5" s="12"/>
      <c r="K5" s="46">
        <f t="shared" si="1"/>
        <v>0</v>
      </c>
      <c r="L5" s="45">
        <f t="shared" si="2"/>
        <v>0</v>
      </c>
      <c r="M5" s="45">
        <f t="shared" si="3"/>
        <v>0</v>
      </c>
      <c r="N5" s="45">
        <f t="shared" si="4"/>
        <v>0</v>
      </c>
      <c r="O5" s="45">
        <f t="shared" si="5"/>
        <v>0</v>
      </c>
      <c r="P5" s="24"/>
    </row>
    <row r="6" spans="1:16" ht="12.75">
      <c r="A6" s="41">
        <f>A3+1</f>
        <v>40058</v>
      </c>
      <c r="B6" s="5">
        <v>1</v>
      </c>
      <c r="C6" s="5">
        <v>1</v>
      </c>
      <c r="D6" s="32" t="s">
        <v>12</v>
      </c>
      <c r="F6" s="11">
        <v>8</v>
      </c>
      <c r="G6" s="13">
        <v>0.3854166666666667</v>
      </c>
      <c r="H6" s="14">
        <v>0.5381944444444444</v>
      </c>
      <c r="I6" s="12">
        <v>0.5590277777777778</v>
      </c>
      <c r="J6" s="12">
        <v>0.7569444444444445</v>
      </c>
      <c r="K6" s="46">
        <f t="shared" si="1"/>
        <v>0.02083333333333337</v>
      </c>
      <c r="L6" s="45">
        <f t="shared" si="2"/>
        <v>0.35069444444444453</v>
      </c>
      <c r="M6" s="45">
        <f t="shared" si="3"/>
        <v>0.7395833333333334</v>
      </c>
      <c r="N6" s="45">
        <f t="shared" si="4"/>
        <v>0.017361111111111216</v>
      </c>
      <c r="O6" s="45">
        <f t="shared" si="5"/>
        <v>0</v>
      </c>
      <c r="P6" s="24">
        <f t="shared" si="0"/>
        <v>0.3333333333333333</v>
      </c>
    </row>
    <row r="7" spans="1:16" ht="12.75">
      <c r="A7" s="41">
        <f>A6+1</f>
        <v>40059</v>
      </c>
      <c r="B7" s="5">
        <v>1</v>
      </c>
      <c r="C7" s="5">
        <v>1</v>
      </c>
      <c r="D7" s="37" t="s">
        <v>12</v>
      </c>
      <c r="F7" s="11">
        <v>8</v>
      </c>
      <c r="G7" s="13">
        <v>0.3854166666666667</v>
      </c>
      <c r="H7" s="14">
        <v>0.5347222222222222</v>
      </c>
      <c r="I7" s="12">
        <v>0.5555555555555556</v>
      </c>
      <c r="J7" s="12">
        <v>0.7569444444444445</v>
      </c>
      <c r="K7" s="46">
        <f t="shared" si="1"/>
        <v>0.02083333333333337</v>
      </c>
      <c r="L7" s="45">
        <f t="shared" si="2"/>
        <v>0.3506944444444444</v>
      </c>
      <c r="M7" s="45">
        <f t="shared" si="3"/>
        <v>0.7395833333333334</v>
      </c>
      <c r="N7" s="45">
        <f t="shared" si="4"/>
        <v>0.017361111111111105</v>
      </c>
      <c r="O7" s="45">
        <f t="shared" si="5"/>
        <v>0</v>
      </c>
      <c r="P7" s="24">
        <f t="shared" si="0"/>
        <v>0.3333333333333333</v>
      </c>
    </row>
    <row r="8" spans="1:16" ht="12.75">
      <c r="A8" s="41">
        <f>A7+1</f>
        <v>40060</v>
      </c>
      <c r="B8" s="5">
        <v>1</v>
      </c>
      <c r="C8" s="5">
        <v>1</v>
      </c>
      <c r="D8" s="37" t="s">
        <v>12</v>
      </c>
      <c r="F8" s="11">
        <v>8</v>
      </c>
      <c r="G8" s="13">
        <v>0.40625</v>
      </c>
      <c r="H8" s="14">
        <v>0.5381944444444444</v>
      </c>
      <c r="I8" s="12">
        <v>0.5902777777777778</v>
      </c>
      <c r="J8" s="12">
        <v>0.7777777777777778</v>
      </c>
      <c r="K8" s="46">
        <f t="shared" si="1"/>
        <v>0.05208333333333337</v>
      </c>
      <c r="L8" s="45">
        <f t="shared" si="2"/>
        <v>0.3194444444444444</v>
      </c>
      <c r="M8" s="45">
        <f t="shared" si="3"/>
        <v>0.7916666666666667</v>
      </c>
      <c r="N8" s="45">
        <f t="shared" si="4"/>
        <v>0</v>
      </c>
      <c r="O8" s="45">
        <f t="shared" si="5"/>
        <v>0.013888888888888895</v>
      </c>
      <c r="P8" s="24">
        <f t="shared" si="0"/>
        <v>0.3333333333333333</v>
      </c>
    </row>
    <row r="9" spans="1:16" ht="12.75">
      <c r="A9" s="41">
        <f>A8+1</f>
        <v>40061</v>
      </c>
      <c r="B9" s="5"/>
      <c r="C9" s="5"/>
      <c r="D9" s="37"/>
      <c r="G9" s="13"/>
      <c r="H9" s="12"/>
      <c r="I9" s="12"/>
      <c r="J9" s="12"/>
      <c r="K9" s="46">
        <f t="shared" si="1"/>
        <v>0</v>
      </c>
      <c r="L9" s="45">
        <f t="shared" si="2"/>
        <v>0</v>
      </c>
      <c r="M9" s="45">
        <f t="shared" si="3"/>
        <v>0</v>
      </c>
      <c r="N9" s="45">
        <f t="shared" si="4"/>
        <v>0</v>
      </c>
      <c r="O9" s="45">
        <f t="shared" si="5"/>
        <v>0</v>
      </c>
      <c r="P9" s="24">
        <f t="shared" si="0"/>
        <v>0</v>
      </c>
    </row>
    <row r="10" spans="1:16" ht="12.75">
      <c r="A10" s="41">
        <f>A9+1</f>
        <v>40062</v>
      </c>
      <c r="B10" s="5"/>
      <c r="C10" s="5"/>
      <c r="D10" s="37"/>
      <c r="G10" s="13"/>
      <c r="H10" s="12"/>
      <c r="I10" s="12"/>
      <c r="J10" s="12"/>
      <c r="K10" s="46">
        <f t="shared" si="1"/>
        <v>0</v>
      </c>
      <c r="L10" s="45">
        <f t="shared" si="2"/>
        <v>0</v>
      </c>
      <c r="M10" s="45">
        <f t="shared" si="3"/>
        <v>0</v>
      </c>
      <c r="N10" s="45">
        <f t="shared" si="4"/>
        <v>0</v>
      </c>
      <c r="O10" s="45">
        <f t="shared" si="5"/>
        <v>0</v>
      </c>
      <c r="P10" s="24">
        <f t="shared" si="0"/>
        <v>0</v>
      </c>
    </row>
    <row r="11" spans="1:16" ht="15" customHeight="1">
      <c r="A11" s="41">
        <f>A10+1</f>
        <v>40063</v>
      </c>
      <c r="B11" s="5">
        <v>1</v>
      </c>
      <c r="C11" s="5">
        <v>1</v>
      </c>
      <c r="D11" s="37" t="s">
        <v>12</v>
      </c>
      <c r="E11" s="35"/>
      <c r="F11" s="11">
        <v>6</v>
      </c>
      <c r="G11" s="13">
        <v>0.545138888888889</v>
      </c>
      <c r="H11" s="12"/>
      <c r="I11" s="12"/>
      <c r="J11" s="12">
        <v>0.7777777777777778</v>
      </c>
      <c r="K11" s="46">
        <f t="shared" si="1"/>
        <v>0</v>
      </c>
      <c r="L11" s="45">
        <f t="shared" si="2"/>
        <v>0.23263888888888884</v>
      </c>
      <c r="M11" s="45">
        <f t="shared" si="3"/>
        <v>0.8784722222222223</v>
      </c>
      <c r="N11" s="45">
        <f t="shared" si="4"/>
        <v>0</v>
      </c>
      <c r="O11" s="45">
        <f t="shared" si="5"/>
        <v>0.10069444444444448</v>
      </c>
      <c r="P11" s="24">
        <f t="shared" si="0"/>
        <v>0.3333333333333333</v>
      </c>
    </row>
    <row r="12" spans="1:16" ht="12.75">
      <c r="A12" s="41"/>
      <c r="B12" s="5"/>
      <c r="C12" s="5"/>
      <c r="D12" s="37" t="s">
        <v>15</v>
      </c>
      <c r="E12" s="35"/>
      <c r="F12" s="11">
        <v>2</v>
      </c>
      <c r="G12" s="13"/>
      <c r="H12" s="12"/>
      <c r="I12" s="12"/>
      <c r="J12" s="12"/>
      <c r="K12" s="46">
        <f t="shared" si="1"/>
        <v>0</v>
      </c>
      <c r="L12" s="45">
        <f t="shared" si="2"/>
        <v>0</v>
      </c>
      <c r="M12" s="45">
        <f t="shared" si="3"/>
        <v>0</v>
      </c>
      <c r="N12" s="45">
        <f t="shared" si="4"/>
        <v>0</v>
      </c>
      <c r="O12" s="45">
        <f t="shared" si="5"/>
        <v>0</v>
      </c>
      <c r="P12" s="24"/>
    </row>
    <row r="13" spans="1:16" ht="12.75">
      <c r="A13" s="41">
        <f>A11+1</f>
        <v>40064</v>
      </c>
      <c r="B13" s="5">
        <v>1</v>
      </c>
      <c r="C13" s="5">
        <v>1</v>
      </c>
      <c r="D13" s="37" t="s">
        <v>12</v>
      </c>
      <c r="E13" s="35"/>
      <c r="F13" s="11">
        <v>6</v>
      </c>
      <c r="G13" s="13">
        <v>0.375</v>
      </c>
      <c r="H13" s="12">
        <v>0.5277777777777778</v>
      </c>
      <c r="I13" s="12">
        <v>0.5590277777777778</v>
      </c>
      <c r="J13" s="12">
        <v>0.78125</v>
      </c>
      <c r="K13" s="46">
        <f t="shared" si="1"/>
        <v>0.03125</v>
      </c>
      <c r="L13" s="45">
        <f t="shared" si="2"/>
        <v>0.375</v>
      </c>
      <c r="M13" s="45">
        <f t="shared" si="3"/>
        <v>0.7395833333333333</v>
      </c>
      <c r="N13" s="45">
        <f t="shared" si="4"/>
        <v>0.041666666666666685</v>
      </c>
      <c r="O13" s="45">
        <f t="shared" si="5"/>
        <v>0</v>
      </c>
      <c r="P13" s="24">
        <f t="shared" si="0"/>
        <v>0.3333333333333333</v>
      </c>
    </row>
    <row r="14" spans="1:16" ht="12.75">
      <c r="A14" s="41"/>
      <c r="B14" s="5"/>
      <c r="C14" s="5"/>
      <c r="D14" s="37" t="s">
        <v>16</v>
      </c>
      <c r="E14" s="35"/>
      <c r="F14" s="11">
        <v>2</v>
      </c>
      <c r="G14" s="13"/>
      <c r="H14" s="12"/>
      <c r="I14" s="12"/>
      <c r="J14" s="12"/>
      <c r="K14" s="46">
        <f t="shared" si="1"/>
        <v>0</v>
      </c>
      <c r="L14" s="45">
        <f t="shared" si="2"/>
        <v>0</v>
      </c>
      <c r="M14" s="45">
        <f t="shared" si="3"/>
        <v>0</v>
      </c>
      <c r="N14" s="45">
        <f t="shared" si="4"/>
        <v>0</v>
      </c>
      <c r="O14" s="45">
        <f t="shared" si="5"/>
        <v>0</v>
      </c>
      <c r="P14" s="24"/>
    </row>
    <row r="15" spans="1:16" ht="12.75">
      <c r="A15" s="41">
        <f>A13+1</f>
        <v>40065</v>
      </c>
      <c r="B15" s="5">
        <v>1</v>
      </c>
      <c r="C15" s="5">
        <v>1</v>
      </c>
      <c r="D15" s="37" t="s">
        <v>12</v>
      </c>
      <c r="E15" s="35"/>
      <c r="F15" s="11">
        <v>8</v>
      </c>
      <c r="G15" s="13">
        <v>0.375</v>
      </c>
      <c r="H15" s="12">
        <v>0.5347222222222222</v>
      </c>
      <c r="I15" s="12">
        <v>0.5520833333333334</v>
      </c>
      <c r="J15" s="12">
        <v>0.8020833333333334</v>
      </c>
      <c r="K15" s="46">
        <f t="shared" si="1"/>
        <v>0.01736111111111116</v>
      </c>
      <c r="L15" s="45">
        <f t="shared" si="2"/>
        <v>0.4097222222222222</v>
      </c>
      <c r="M15" s="45">
        <f t="shared" si="3"/>
        <v>0.7256944444444444</v>
      </c>
      <c r="N15" s="45">
        <f t="shared" si="4"/>
        <v>0.0763888888888889</v>
      </c>
      <c r="O15" s="45">
        <f t="shared" si="5"/>
        <v>0</v>
      </c>
      <c r="P15" s="24">
        <f t="shared" si="0"/>
        <v>0.3333333333333333</v>
      </c>
    </row>
    <row r="16" spans="1:16" ht="12.75">
      <c r="A16" s="41">
        <f>A15+1</f>
        <v>40066</v>
      </c>
      <c r="B16" s="5">
        <v>1</v>
      </c>
      <c r="C16" s="5">
        <v>1</v>
      </c>
      <c r="D16" s="37" t="s">
        <v>12</v>
      </c>
      <c r="E16" s="35"/>
      <c r="F16" s="11">
        <v>8</v>
      </c>
      <c r="G16" s="14">
        <v>0.3819444444444444</v>
      </c>
      <c r="H16" s="12">
        <v>0.5243055555555556</v>
      </c>
      <c r="I16" s="12">
        <v>0.5416666666666666</v>
      </c>
      <c r="J16" s="12">
        <v>0.7569444444444445</v>
      </c>
      <c r="K16" s="46">
        <f t="shared" si="1"/>
        <v>0.01736111111111105</v>
      </c>
      <c r="L16" s="45">
        <f t="shared" si="2"/>
        <v>0.35763888888888906</v>
      </c>
      <c r="M16" s="45">
        <f t="shared" si="3"/>
        <v>0.7326388888888888</v>
      </c>
      <c r="N16" s="45">
        <f t="shared" si="4"/>
        <v>0.024305555555555747</v>
      </c>
      <c r="O16" s="45">
        <f t="shared" si="5"/>
        <v>0</v>
      </c>
      <c r="P16" s="24">
        <f t="shared" si="0"/>
        <v>0.3333333333333333</v>
      </c>
    </row>
    <row r="17" spans="1:16" ht="12.75">
      <c r="A17" s="41">
        <f>A16+1</f>
        <v>40067</v>
      </c>
      <c r="B17" s="5">
        <v>1</v>
      </c>
      <c r="C17" s="5">
        <v>1</v>
      </c>
      <c r="D17" s="37" t="s">
        <v>12</v>
      </c>
      <c r="E17" s="35"/>
      <c r="F17" s="11">
        <v>8</v>
      </c>
      <c r="G17" s="14">
        <v>0.3854166666666667</v>
      </c>
      <c r="H17" s="14">
        <v>0.5590277777777778</v>
      </c>
      <c r="I17" s="14">
        <v>0.579861111111111</v>
      </c>
      <c r="J17" s="14">
        <v>0.7569444444444445</v>
      </c>
      <c r="K17" s="46">
        <f t="shared" si="1"/>
        <v>0.02083333333333326</v>
      </c>
      <c r="L17" s="45">
        <f t="shared" si="2"/>
        <v>0.35069444444444453</v>
      </c>
      <c r="M17" s="45">
        <f t="shared" si="3"/>
        <v>0.7395833333333333</v>
      </c>
      <c r="N17" s="45">
        <f t="shared" si="4"/>
        <v>0.017361111111111216</v>
      </c>
      <c r="O17" s="45">
        <f t="shared" si="5"/>
        <v>0</v>
      </c>
      <c r="P17" s="24">
        <f t="shared" si="0"/>
        <v>0.3333333333333333</v>
      </c>
    </row>
    <row r="18" spans="1:16" ht="12.75">
      <c r="A18" s="41">
        <f>A17+1</f>
        <v>40068</v>
      </c>
      <c r="B18" s="5"/>
      <c r="C18" s="5"/>
      <c r="D18" s="37"/>
      <c r="G18" s="14"/>
      <c r="H18" s="14"/>
      <c r="I18" s="14"/>
      <c r="J18" s="14"/>
      <c r="K18" s="46">
        <f t="shared" si="1"/>
        <v>0</v>
      </c>
      <c r="L18" s="45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24">
        <f t="shared" si="0"/>
        <v>0</v>
      </c>
    </row>
    <row r="19" spans="1:16" ht="12.75">
      <c r="A19" s="41">
        <f>A18+1</f>
        <v>40069</v>
      </c>
      <c r="B19" s="5"/>
      <c r="C19" s="5"/>
      <c r="D19" s="32"/>
      <c r="E19" s="35"/>
      <c r="G19" s="14"/>
      <c r="H19" s="14"/>
      <c r="I19" s="14"/>
      <c r="J19" s="14"/>
      <c r="K19" s="46">
        <f t="shared" si="1"/>
        <v>0</v>
      </c>
      <c r="L19" s="45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24">
        <f t="shared" si="0"/>
        <v>0</v>
      </c>
    </row>
    <row r="20" spans="1:16" ht="12.75">
      <c r="A20" s="41">
        <f>A19+1</f>
        <v>40070</v>
      </c>
      <c r="B20" s="5">
        <v>1</v>
      </c>
      <c r="C20" s="5">
        <v>1</v>
      </c>
      <c r="D20" s="37" t="s">
        <v>18</v>
      </c>
      <c r="E20" s="35"/>
      <c r="F20" s="11">
        <v>2</v>
      </c>
      <c r="G20" s="14">
        <v>0.3854166666666667</v>
      </c>
      <c r="H20" s="14">
        <v>0.5243055555555556</v>
      </c>
      <c r="I20" s="14">
        <v>0.5416666666666666</v>
      </c>
      <c r="J20" s="14">
        <v>0.7569444444444445</v>
      </c>
      <c r="K20" s="46">
        <f t="shared" si="1"/>
        <v>0.01736111111111105</v>
      </c>
      <c r="L20" s="45">
        <f t="shared" si="2"/>
        <v>0.35416666666666685</v>
      </c>
      <c r="M20" s="45">
        <f t="shared" si="3"/>
        <v>0.736111111111111</v>
      </c>
      <c r="N20" s="45">
        <f t="shared" si="4"/>
        <v>0.020833333333333537</v>
      </c>
      <c r="O20" s="45">
        <f t="shared" si="5"/>
        <v>0</v>
      </c>
      <c r="P20" s="24">
        <f t="shared" si="0"/>
        <v>0.3333333333333333</v>
      </c>
    </row>
    <row r="21" spans="1:16" ht="12.75">
      <c r="A21" s="41"/>
      <c r="B21" s="5"/>
      <c r="C21" s="5"/>
      <c r="D21" s="37" t="s">
        <v>12</v>
      </c>
      <c r="E21" s="35"/>
      <c r="F21" s="11">
        <v>4</v>
      </c>
      <c r="G21" s="14"/>
      <c r="H21" s="14"/>
      <c r="I21" s="14"/>
      <c r="J21" s="14"/>
      <c r="K21" s="46">
        <f t="shared" si="1"/>
        <v>0</v>
      </c>
      <c r="L21" s="45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24"/>
    </row>
    <row r="22" spans="1:16" ht="12.75">
      <c r="A22" s="41"/>
      <c r="B22" s="5"/>
      <c r="C22" s="5"/>
      <c r="D22" s="37" t="s">
        <v>17</v>
      </c>
      <c r="E22" s="35"/>
      <c r="F22" s="11">
        <v>2</v>
      </c>
      <c r="G22" s="14"/>
      <c r="H22" s="14"/>
      <c r="I22" s="14"/>
      <c r="J22" s="14"/>
      <c r="K22" s="46">
        <f t="shared" si="1"/>
        <v>0</v>
      </c>
      <c r="L22" s="45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24"/>
    </row>
    <row r="23" spans="1:16" ht="12.75">
      <c r="A23" s="41">
        <f>A20+1</f>
        <v>40071</v>
      </c>
      <c r="B23" s="5">
        <v>1</v>
      </c>
      <c r="C23" s="5">
        <v>1</v>
      </c>
      <c r="D23" s="37" t="s">
        <v>18</v>
      </c>
      <c r="E23" s="35"/>
      <c r="F23" s="11">
        <v>8</v>
      </c>
      <c r="G23" s="14">
        <v>0.3645833333333333</v>
      </c>
      <c r="H23" s="14">
        <v>0.5277777777777778</v>
      </c>
      <c r="I23" s="14">
        <v>0.545138888888889</v>
      </c>
      <c r="J23" s="14">
        <v>0.7569444444444445</v>
      </c>
      <c r="K23" s="46">
        <f t="shared" si="1"/>
        <v>0.01736111111111116</v>
      </c>
      <c r="L23" s="45">
        <f t="shared" si="2"/>
        <v>0.3750000000000001</v>
      </c>
      <c r="M23" s="45">
        <f t="shared" si="3"/>
        <v>0.7152777777777778</v>
      </c>
      <c r="N23" s="45">
        <f t="shared" si="4"/>
        <v>0.041666666666666796</v>
      </c>
      <c r="O23" s="45">
        <f t="shared" si="5"/>
        <v>0</v>
      </c>
      <c r="P23" s="24">
        <f t="shared" si="0"/>
        <v>0.3333333333333333</v>
      </c>
    </row>
    <row r="24" spans="1:16" ht="12.75">
      <c r="A24" s="41">
        <f>A23+1</f>
        <v>40072</v>
      </c>
      <c r="B24" s="5">
        <v>1</v>
      </c>
      <c r="C24" s="5">
        <v>1</v>
      </c>
      <c r="D24" s="37" t="s">
        <v>18</v>
      </c>
      <c r="E24" s="35"/>
      <c r="F24" s="11">
        <v>8</v>
      </c>
      <c r="G24" s="14">
        <v>0.375</v>
      </c>
      <c r="H24" s="14">
        <v>0.5277777777777778</v>
      </c>
      <c r="I24" s="14">
        <v>0.5416666666666666</v>
      </c>
      <c r="J24" s="14">
        <v>0.7569444444444445</v>
      </c>
      <c r="K24" s="46">
        <f t="shared" si="1"/>
        <v>0.01388888888888884</v>
      </c>
      <c r="L24" s="45">
        <f t="shared" si="2"/>
        <v>0.3680555555555557</v>
      </c>
      <c r="M24" s="45">
        <f t="shared" si="3"/>
        <v>0.7222222222222221</v>
      </c>
      <c r="N24" s="45">
        <f t="shared" si="4"/>
        <v>0.034722222222222376</v>
      </c>
      <c r="O24" s="45">
        <f t="shared" si="5"/>
        <v>0</v>
      </c>
      <c r="P24" s="24">
        <f t="shared" si="0"/>
        <v>0.3333333333333333</v>
      </c>
    </row>
    <row r="25" spans="1:16" ht="12.75">
      <c r="A25" s="41">
        <f>A24+1</f>
        <v>40073</v>
      </c>
      <c r="B25" s="5">
        <v>1</v>
      </c>
      <c r="C25" s="5">
        <v>1</v>
      </c>
      <c r="D25" s="37" t="s">
        <v>18</v>
      </c>
      <c r="E25" s="35"/>
      <c r="F25" s="11">
        <v>8</v>
      </c>
      <c r="G25" s="14">
        <v>0.3645833333333333</v>
      </c>
      <c r="H25" s="12">
        <v>0.5208333333333334</v>
      </c>
      <c r="I25" s="12">
        <v>0.5416666666666666</v>
      </c>
      <c r="J25" s="12">
        <v>0.7986111111111112</v>
      </c>
      <c r="K25" s="46">
        <f t="shared" si="1"/>
        <v>0.02083333333333326</v>
      </c>
      <c r="L25" s="45">
        <f t="shared" si="2"/>
        <v>0.41319444444444453</v>
      </c>
      <c r="M25" s="45">
        <f t="shared" si="3"/>
        <v>0.7187499999999999</v>
      </c>
      <c r="N25" s="45">
        <f t="shared" si="4"/>
        <v>0.07986111111111122</v>
      </c>
      <c r="O25" s="45">
        <f t="shared" si="5"/>
        <v>0</v>
      </c>
      <c r="P25" s="24">
        <f t="shared" si="0"/>
        <v>0.3333333333333333</v>
      </c>
    </row>
    <row r="26" spans="1:16" ht="12.75">
      <c r="A26" s="41">
        <f>A25+1</f>
        <v>40074</v>
      </c>
      <c r="B26" s="5">
        <v>1</v>
      </c>
      <c r="C26" s="5">
        <v>1</v>
      </c>
      <c r="D26" s="37" t="s">
        <v>18</v>
      </c>
      <c r="F26" s="11">
        <v>8</v>
      </c>
      <c r="G26" s="14">
        <v>0.3645833333333333</v>
      </c>
      <c r="H26" s="12">
        <v>0.53125</v>
      </c>
      <c r="I26" s="12">
        <v>0.5625</v>
      </c>
      <c r="J26" s="12">
        <v>0.7986111111111112</v>
      </c>
      <c r="K26" s="46">
        <f t="shared" si="1"/>
        <v>0.03125</v>
      </c>
      <c r="L26" s="45">
        <f t="shared" si="2"/>
        <v>0.4027777777777779</v>
      </c>
      <c r="M26" s="45">
        <f t="shared" si="3"/>
        <v>0.7291666666666666</v>
      </c>
      <c r="N26" s="45">
        <f t="shared" si="4"/>
        <v>0.06944444444444459</v>
      </c>
      <c r="O26" s="45">
        <f t="shared" si="5"/>
        <v>0</v>
      </c>
      <c r="P26" s="24">
        <f t="shared" si="0"/>
        <v>0.3333333333333333</v>
      </c>
    </row>
    <row r="27" spans="1:16" ht="12.75">
      <c r="A27" s="41">
        <f>A26+1</f>
        <v>40075</v>
      </c>
      <c r="B27" s="5"/>
      <c r="C27" s="5"/>
      <c r="D27" s="37"/>
      <c r="G27" s="14"/>
      <c r="H27" s="12"/>
      <c r="I27" s="12"/>
      <c r="J27" s="12"/>
      <c r="K27" s="46">
        <f t="shared" si="1"/>
        <v>0</v>
      </c>
      <c r="L27" s="45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24">
        <f t="shared" si="0"/>
        <v>0</v>
      </c>
    </row>
    <row r="28" spans="1:16" ht="12.75">
      <c r="A28" s="41">
        <f>A27+1</f>
        <v>40076</v>
      </c>
      <c r="B28" s="5"/>
      <c r="C28" s="5"/>
      <c r="D28" s="37"/>
      <c r="E28" s="35"/>
      <c r="G28" s="14"/>
      <c r="H28" s="12"/>
      <c r="I28" s="12"/>
      <c r="J28" s="12"/>
      <c r="K28" s="46">
        <f t="shared" si="1"/>
        <v>0</v>
      </c>
      <c r="L28" s="45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24">
        <f t="shared" si="0"/>
        <v>0</v>
      </c>
    </row>
    <row r="29" spans="1:16" ht="12.75">
      <c r="A29" s="41">
        <f>A28+1</f>
        <v>40077</v>
      </c>
      <c r="B29" s="5">
        <v>1</v>
      </c>
      <c r="C29" s="5">
        <v>1</v>
      </c>
      <c r="D29" s="37" t="s">
        <v>19</v>
      </c>
      <c r="E29" s="35"/>
      <c r="F29" s="11">
        <v>5</v>
      </c>
      <c r="G29" s="14">
        <v>0.3854166666666667</v>
      </c>
      <c r="H29" s="12">
        <v>0.53125</v>
      </c>
      <c r="I29" s="12">
        <v>0.5625</v>
      </c>
      <c r="J29" s="12">
        <v>0.7500115740740741</v>
      </c>
      <c r="K29" s="46">
        <f t="shared" si="1"/>
        <v>0.03125</v>
      </c>
      <c r="L29" s="45">
        <f t="shared" si="2"/>
        <v>0.3333449074074075</v>
      </c>
      <c r="M29" s="45">
        <f t="shared" si="3"/>
        <v>0.75</v>
      </c>
      <c r="N29" s="45">
        <f t="shared" si="4"/>
        <v>1.157407407420541E-05</v>
      </c>
      <c r="O29" s="45">
        <f t="shared" si="5"/>
        <v>0</v>
      </c>
      <c r="P29" s="24">
        <f t="shared" si="0"/>
        <v>0.3333333333333333</v>
      </c>
    </row>
    <row r="30" spans="1:16" ht="12.75">
      <c r="A30" s="41"/>
      <c r="B30" s="5"/>
      <c r="C30" s="5"/>
      <c r="D30" s="37" t="s">
        <v>15</v>
      </c>
      <c r="E30" s="35"/>
      <c r="F30" s="11">
        <v>1</v>
      </c>
      <c r="G30" s="14"/>
      <c r="H30" s="12"/>
      <c r="I30" s="12"/>
      <c r="J30" s="12"/>
      <c r="K30" s="46">
        <f t="shared" si="1"/>
        <v>0</v>
      </c>
      <c r="L30" s="45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24"/>
    </row>
    <row r="31" spans="1:16" ht="12" customHeight="1">
      <c r="A31" s="41"/>
      <c r="B31" s="5"/>
      <c r="C31" s="5"/>
      <c r="D31" s="37" t="s">
        <v>20</v>
      </c>
      <c r="E31" s="35"/>
      <c r="F31" s="11">
        <v>1</v>
      </c>
      <c r="G31" s="14"/>
      <c r="H31" s="12"/>
      <c r="I31" s="12"/>
      <c r="J31" s="12"/>
      <c r="K31" s="46">
        <f t="shared" si="1"/>
        <v>0</v>
      </c>
      <c r="L31" s="45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24"/>
    </row>
    <row r="32" spans="1:16" ht="12.75">
      <c r="A32" s="41"/>
      <c r="B32" s="5"/>
      <c r="C32" s="5"/>
      <c r="D32" s="37" t="s">
        <v>12</v>
      </c>
      <c r="E32" s="35"/>
      <c r="F32" s="11">
        <v>1</v>
      </c>
      <c r="G32" s="14"/>
      <c r="H32" s="12"/>
      <c r="I32" s="12"/>
      <c r="J32" s="12"/>
      <c r="K32" s="46">
        <f t="shared" si="1"/>
        <v>0</v>
      </c>
      <c r="L32" s="45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24"/>
    </row>
    <row r="33" spans="1:16" ht="12.75">
      <c r="A33" s="41">
        <f>A29+1</f>
        <v>40078</v>
      </c>
      <c r="B33" s="5">
        <v>1</v>
      </c>
      <c r="C33" s="5">
        <v>1</v>
      </c>
      <c r="D33" s="37" t="s">
        <v>19</v>
      </c>
      <c r="E33" s="35"/>
      <c r="F33" s="11">
        <v>8</v>
      </c>
      <c r="G33" s="14">
        <v>0.37152777777777773</v>
      </c>
      <c r="H33" s="12">
        <v>0.53125</v>
      </c>
      <c r="I33" s="12">
        <v>0.5520833333333334</v>
      </c>
      <c r="J33" s="12">
        <v>0.7569444444444445</v>
      </c>
      <c r="K33" s="46">
        <f t="shared" si="1"/>
        <v>0.02083333333333337</v>
      </c>
      <c r="L33" s="45">
        <f t="shared" si="2"/>
        <v>0.36458333333333337</v>
      </c>
      <c r="M33" s="45">
        <f t="shared" si="3"/>
        <v>0.7256944444444444</v>
      </c>
      <c r="N33" s="45">
        <f t="shared" si="4"/>
        <v>0.031250000000000056</v>
      </c>
      <c r="O33" s="45">
        <f t="shared" si="5"/>
        <v>0</v>
      </c>
      <c r="P33" s="24">
        <f t="shared" si="0"/>
        <v>0.3333333333333333</v>
      </c>
    </row>
    <row r="34" spans="1:16" ht="12.75">
      <c r="A34" s="41">
        <f>A33+1</f>
        <v>40079</v>
      </c>
      <c r="B34" s="5">
        <v>1</v>
      </c>
      <c r="C34" s="5">
        <v>1</v>
      </c>
      <c r="D34" s="37" t="s">
        <v>19</v>
      </c>
      <c r="E34" s="35"/>
      <c r="F34" s="11">
        <v>8</v>
      </c>
      <c r="G34" s="14">
        <v>0.37152777777777773</v>
      </c>
      <c r="H34" s="12">
        <v>0.5243055555555556</v>
      </c>
      <c r="I34" s="12">
        <v>0.5625</v>
      </c>
      <c r="J34" s="12">
        <v>0.78125</v>
      </c>
      <c r="K34" s="46">
        <f t="shared" si="1"/>
        <v>0.03819444444444442</v>
      </c>
      <c r="L34" s="45">
        <f t="shared" si="2"/>
        <v>0.3715277777777779</v>
      </c>
      <c r="M34" s="45">
        <f t="shared" si="3"/>
        <v>0.7430555555555555</v>
      </c>
      <c r="N34" s="45">
        <f t="shared" si="4"/>
        <v>0.038194444444444586</v>
      </c>
      <c r="O34" s="45">
        <f t="shared" si="5"/>
        <v>0</v>
      </c>
      <c r="P34" s="24">
        <f t="shared" si="0"/>
        <v>0.3333333333333333</v>
      </c>
    </row>
    <row r="35" spans="1:16" ht="12.75">
      <c r="A35" s="41">
        <f>A34+1</f>
        <v>40080</v>
      </c>
      <c r="B35" s="5">
        <v>1</v>
      </c>
      <c r="C35" s="5">
        <v>1</v>
      </c>
      <c r="D35" s="37" t="s">
        <v>19</v>
      </c>
      <c r="F35" s="11">
        <v>8</v>
      </c>
      <c r="G35" s="14">
        <v>0.375</v>
      </c>
      <c r="H35" s="14">
        <v>0.5347222222222222</v>
      </c>
      <c r="I35" s="14">
        <v>0.5625</v>
      </c>
      <c r="J35" s="14">
        <v>0.75</v>
      </c>
      <c r="K35" s="46">
        <f t="shared" si="1"/>
        <v>0.02777777777777779</v>
      </c>
      <c r="L35" s="45">
        <f t="shared" si="2"/>
        <v>0.3472222222222222</v>
      </c>
      <c r="M35" s="45">
        <f t="shared" si="3"/>
        <v>0.7361111111111112</v>
      </c>
      <c r="N35" s="45">
        <f t="shared" si="4"/>
        <v>0.013888888888888895</v>
      </c>
      <c r="O35" s="45">
        <f t="shared" si="5"/>
        <v>0</v>
      </c>
      <c r="P35" s="24">
        <f t="shared" si="0"/>
        <v>0.3333333333333333</v>
      </c>
    </row>
    <row r="36" spans="1:16" ht="12.75">
      <c r="A36" s="41">
        <f>A35+1</f>
        <v>40081</v>
      </c>
      <c r="B36" s="5">
        <v>1</v>
      </c>
      <c r="C36" s="5">
        <v>1</v>
      </c>
      <c r="D36" s="37" t="s">
        <v>19</v>
      </c>
      <c r="F36" s="11">
        <v>8</v>
      </c>
      <c r="G36" s="14">
        <v>0.37152777777777773</v>
      </c>
      <c r="H36" s="14">
        <v>0.5208333333333334</v>
      </c>
      <c r="I36" s="14">
        <v>0.5381944444444444</v>
      </c>
      <c r="J36" s="14">
        <v>0.7569444444444445</v>
      </c>
      <c r="K36" s="46">
        <f t="shared" si="1"/>
        <v>0.01736111111111105</v>
      </c>
      <c r="L36" s="45">
        <f t="shared" si="2"/>
        <v>0.3680555555555558</v>
      </c>
      <c r="M36" s="45">
        <f t="shared" si="3"/>
        <v>0.7222222222222221</v>
      </c>
      <c r="N36" s="45">
        <f t="shared" si="4"/>
        <v>0.03472222222222249</v>
      </c>
      <c r="O36" s="45">
        <f t="shared" si="5"/>
        <v>0</v>
      </c>
      <c r="P36" s="24">
        <f t="shared" si="0"/>
        <v>0.3333333333333333</v>
      </c>
    </row>
    <row r="37" spans="1:16" ht="12.75">
      <c r="A37" s="41">
        <f>A36+1</f>
        <v>40082</v>
      </c>
      <c r="B37" s="5"/>
      <c r="C37" s="5"/>
      <c r="D37" s="37"/>
      <c r="G37" s="14"/>
      <c r="H37" s="14"/>
      <c r="I37" s="14"/>
      <c r="J37" s="14"/>
      <c r="K37" s="46">
        <f t="shared" si="1"/>
        <v>0</v>
      </c>
      <c r="L37" s="45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24">
        <f t="shared" si="0"/>
        <v>0</v>
      </c>
    </row>
    <row r="38" spans="1:16" ht="12.75">
      <c r="A38" s="41">
        <f>A37+1</f>
        <v>40083</v>
      </c>
      <c r="B38" s="5"/>
      <c r="C38" s="5"/>
      <c r="D38" s="37"/>
      <c r="G38" s="14"/>
      <c r="H38" s="14"/>
      <c r="I38" s="14"/>
      <c r="J38" s="14"/>
      <c r="K38" s="46">
        <f t="shared" si="1"/>
        <v>0</v>
      </c>
      <c r="L38" s="45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24">
        <f t="shared" si="0"/>
        <v>0</v>
      </c>
    </row>
    <row r="39" spans="1:16" ht="12.75">
      <c r="A39" s="41">
        <f>A38+1</f>
        <v>40084</v>
      </c>
      <c r="B39" s="5">
        <v>1</v>
      </c>
      <c r="C39" s="5">
        <v>1</v>
      </c>
      <c r="D39" s="37" t="s">
        <v>19</v>
      </c>
      <c r="F39" s="11">
        <v>8</v>
      </c>
      <c r="G39" s="14">
        <v>0.3854166666666667</v>
      </c>
      <c r="H39" s="14">
        <v>0.5277777777777778</v>
      </c>
      <c r="I39" s="14">
        <v>0.545138888888889</v>
      </c>
      <c r="J39" s="14">
        <v>0.7986111111111112</v>
      </c>
      <c r="K39" s="46">
        <f t="shared" si="1"/>
        <v>0.01736111111111116</v>
      </c>
      <c r="L39" s="45">
        <f t="shared" si="2"/>
        <v>0.39583333333333337</v>
      </c>
      <c r="M39" s="45">
        <f t="shared" si="3"/>
        <v>0.7361111111111112</v>
      </c>
      <c r="N39" s="45">
        <f t="shared" si="4"/>
        <v>0.06250000000000006</v>
      </c>
      <c r="O39" s="45">
        <f t="shared" si="5"/>
        <v>0</v>
      </c>
      <c r="P39" s="24">
        <f t="shared" si="0"/>
        <v>0.3333333333333333</v>
      </c>
    </row>
    <row r="40" spans="1:16" ht="12.75">
      <c r="A40" s="41">
        <f>IF(MONTH(A39)=MONTH(A39+1),A39+1," ")</f>
        <v>40085</v>
      </c>
      <c r="B40" s="5">
        <v>1</v>
      </c>
      <c r="C40" s="5">
        <v>1</v>
      </c>
      <c r="D40" s="32" t="s">
        <v>24</v>
      </c>
      <c r="F40" s="11">
        <v>2</v>
      </c>
      <c r="G40" s="14">
        <v>0.3819444444444444</v>
      </c>
      <c r="H40" s="14">
        <v>0.5208333333333334</v>
      </c>
      <c r="I40" s="14">
        <v>0.5381944444444444</v>
      </c>
      <c r="J40" s="14">
        <v>0.7569444444444445</v>
      </c>
      <c r="K40" s="46">
        <f t="shared" si="1"/>
        <v>0.01736111111111105</v>
      </c>
      <c r="L40" s="45">
        <f t="shared" si="2"/>
        <v>0.35763888888888906</v>
      </c>
      <c r="M40" s="45">
        <f t="shared" si="3"/>
        <v>0.7326388888888888</v>
      </c>
      <c r="N40" s="45">
        <f t="shared" si="4"/>
        <v>0.024305555555555747</v>
      </c>
      <c r="O40" s="45">
        <f t="shared" si="5"/>
        <v>0</v>
      </c>
      <c r="P40" s="24">
        <f t="shared" si="0"/>
        <v>0.3333333333333333</v>
      </c>
    </row>
    <row r="41" spans="1:16" ht="12.75">
      <c r="A41" s="41"/>
      <c r="B41" s="5"/>
      <c r="C41" s="5"/>
      <c r="D41" s="37" t="s">
        <v>19</v>
      </c>
      <c r="F41" s="11">
        <v>6</v>
      </c>
      <c r="G41" s="14"/>
      <c r="H41" s="14"/>
      <c r="I41" s="14"/>
      <c r="J41" s="14"/>
      <c r="K41" s="46">
        <f t="shared" si="1"/>
        <v>0</v>
      </c>
      <c r="L41" s="45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24"/>
    </row>
    <row r="42" spans="1:16" ht="12.75">
      <c r="A42" s="41">
        <f>IF(MONTH(A39)=MONTH(A39+2),A39+2," ")</f>
        <v>40086</v>
      </c>
      <c r="B42" s="5">
        <v>1</v>
      </c>
      <c r="C42" s="5">
        <v>1</v>
      </c>
      <c r="D42" s="37" t="s">
        <v>19</v>
      </c>
      <c r="F42" s="11">
        <v>8</v>
      </c>
      <c r="G42" s="14">
        <v>0.3854166666666667</v>
      </c>
      <c r="H42" s="14">
        <v>0.5243055555555556</v>
      </c>
      <c r="I42" s="14">
        <v>0.5416666666666666</v>
      </c>
      <c r="J42" s="14">
        <v>0.7569444444444445</v>
      </c>
      <c r="K42" s="46">
        <f t="shared" si="1"/>
        <v>0.01736111111111105</v>
      </c>
      <c r="L42" s="45">
        <f t="shared" si="2"/>
        <v>0.35416666666666685</v>
      </c>
      <c r="M42" s="45">
        <f t="shared" si="3"/>
        <v>0.736111111111111</v>
      </c>
      <c r="N42" s="45">
        <f t="shared" si="4"/>
        <v>0.020833333333333537</v>
      </c>
      <c r="O42" s="45">
        <f t="shared" si="5"/>
        <v>0</v>
      </c>
      <c r="P42" s="24">
        <f>$M$1*C42</f>
        <v>0.3333333333333333</v>
      </c>
    </row>
    <row r="43" spans="1:16" ht="12.75">
      <c r="A43" s="41" t="str">
        <f>IF(MONTH(A39)=MONTH(A39+3),A39+3," ")</f>
        <v> </v>
      </c>
      <c r="B43" s="5"/>
      <c r="C43" s="5"/>
      <c r="D43" s="32"/>
      <c r="E43" s="5"/>
      <c r="F43" s="5"/>
      <c r="G43" s="14"/>
      <c r="H43" s="14"/>
      <c r="I43" s="14"/>
      <c r="J43" s="14"/>
      <c r="K43" s="46">
        <f t="shared" si="1"/>
        <v>0</v>
      </c>
      <c r="L43" s="45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24">
        <f t="shared" si="0"/>
        <v>0</v>
      </c>
    </row>
    <row r="44" spans="1:15" ht="12.75">
      <c r="A44" s="44" t="s">
        <v>23</v>
      </c>
      <c r="D44" s="33"/>
      <c r="E44" s="5"/>
      <c r="F44" s="5"/>
      <c r="G44" s="7"/>
      <c r="H44" s="5"/>
      <c r="I44" s="5"/>
      <c r="J44" s="5"/>
      <c r="K44" s="5"/>
      <c r="L44" s="4"/>
      <c r="M44" s="4"/>
      <c r="N44" s="4"/>
      <c r="O44" s="4"/>
    </row>
    <row r="45" spans="1:16" ht="15.75">
      <c r="A45" s="27">
        <v>200</v>
      </c>
      <c r="B45" s="5"/>
      <c r="C45" s="5"/>
      <c r="D45" s="40" t="s">
        <v>21</v>
      </c>
      <c r="E45" s="34"/>
      <c r="F45" s="29">
        <f>SUM(F3:F43)</f>
        <v>176</v>
      </c>
      <c r="I45" s="5"/>
      <c r="J45" s="5"/>
      <c r="K45" s="5"/>
      <c r="L45" s="19">
        <f>SUM(L3:L43)</f>
        <v>7.902789351851853</v>
      </c>
      <c r="M45" s="5"/>
      <c r="N45" s="21">
        <f>SUM(N3:N43)</f>
        <v>0.6840393518518542</v>
      </c>
      <c r="O45" s="20">
        <f>SUM(O3:O43)</f>
        <v>0.11458333333333337</v>
      </c>
      <c r="P45" s="19">
        <f>SUM(P3:P43)</f>
        <v>7.33333333333333</v>
      </c>
    </row>
    <row r="46" spans="1:13" ht="12.75">
      <c r="A46" s="38">
        <f>C46*A45</f>
        <v>4400</v>
      </c>
      <c r="B46" s="11"/>
      <c r="C46" s="29">
        <f>SUM(C3:C43)</f>
        <v>22</v>
      </c>
      <c r="D46" s="37"/>
      <c r="I46" s="5"/>
      <c r="J46" s="5"/>
      <c r="K46" s="30" t="s">
        <v>1</v>
      </c>
      <c r="L46" s="19">
        <f>L45/C46</f>
        <v>0.35921769781144786</v>
      </c>
      <c r="M46" s="5"/>
    </row>
    <row r="47" spans="1:15" ht="12.75">
      <c r="A47" s="38">
        <f>B47*A45</f>
        <v>4400</v>
      </c>
      <c r="B47" s="29">
        <f>SUM(B3:B43)</f>
        <v>22</v>
      </c>
      <c r="C47" s="11"/>
      <c r="D47" s="37"/>
      <c r="I47" s="5"/>
      <c r="J47" s="5"/>
      <c r="K47" s="5"/>
      <c r="L47" s="5"/>
      <c r="M47" s="5"/>
      <c r="N47" s="5"/>
      <c r="O47" s="5"/>
    </row>
    <row r="48" spans="2:4" ht="15.75">
      <c r="B48" s="39"/>
      <c r="C48" s="39"/>
      <c r="D48" s="37"/>
    </row>
    <row r="50" spans="2:3" ht="12.75">
      <c r="B50" s="11"/>
      <c r="C50" s="11"/>
    </row>
    <row r="51" spans="2:4" ht="12.75">
      <c r="B51" s="11"/>
      <c r="C51" s="11"/>
      <c r="D51" s="37"/>
    </row>
    <row r="52" spans="2:3" ht="12.75">
      <c r="B52" s="11"/>
      <c r="C52" s="11"/>
    </row>
    <row r="53" spans="2:3" ht="12.75">
      <c r="B53" s="11"/>
      <c r="C53" s="11"/>
    </row>
    <row r="54" ht="12.75">
      <c r="B54" s="6"/>
    </row>
    <row r="58" spans="4:6" ht="12.75">
      <c r="D58" s="2"/>
      <c r="E58" s="5"/>
      <c r="F58" s="5"/>
    </row>
    <row r="61" spans="1:16" s="11" customFormat="1" ht="12.75">
      <c r="A61" s="3"/>
      <c r="B61" s="3"/>
      <c r="C61" s="6"/>
      <c r="D61" s="2"/>
      <c r="E61" s="5"/>
      <c r="F61" s="5"/>
      <c r="K61" s="17"/>
      <c r="L61" s="17"/>
      <c r="M61" s="17"/>
      <c r="N61" s="17"/>
      <c r="O61" s="17"/>
      <c r="P61" s="4"/>
    </row>
    <row r="66" spans="1:16" s="11" customFormat="1" ht="12.75">
      <c r="A66" s="3"/>
      <c r="B66" s="3"/>
      <c r="C66" s="6"/>
      <c r="D66" s="2"/>
      <c r="K66" s="17"/>
      <c r="L66" s="17"/>
      <c r="M66" s="17"/>
      <c r="N66" s="17"/>
      <c r="O66" s="17"/>
      <c r="P66" s="4"/>
    </row>
  </sheetData>
  <sheetProtection/>
  <mergeCells count="2">
    <mergeCell ref="K1:L1"/>
    <mergeCell ref="B1:J1"/>
  </mergeCells>
  <conditionalFormatting sqref="D45 A2 A50:A65536 B55:B65536">
    <cfRule type="expression" priority="17" dxfId="4" stopIfTrue="1">
      <formula>OR((WEEKDAY(A2,1)=1),(WEEKDAY(A2,1)=7))</formula>
    </cfRule>
    <cfRule type="expression" priority="18" dxfId="5" stopIfTrue="1">
      <formula>IF(MOD(MONTH(A2),2)=0,TRUE,FALSE)</formula>
    </cfRule>
  </conditionalFormatting>
  <conditionalFormatting sqref="A3:A43">
    <cfRule type="expression" priority="16" dxfId="4" stopIfTrue="1">
      <formula>OR((WEEKDAY(A3,1)=1),(WEEKDAY(A3,1)=7))</formula>
    </cfRule>
  </conditionalFormatting>
  <conditionalFormatting sqref="O1">
    <cfRule type="cellIs" priority="13" dxfId="1" operator="greaterThan" stopIfTrue="1">
      <formula>0</formula>
    </cfRule>
  </conditionalFormatting>
  <conditionalFormatting sqref="N1">
    <cfRule type="cellIs" priority="12" dxfId="0" operator="greaterThan" stopIfTrue="1">
      <formula>0</formula>
    </cfRule>
  </conditionalFormatting>
  <conditionalFormatting sqref="O3:O43">
    <cfRule type="cellIs" priority="7" dxfId="1" operator="notEqual" stopIfTrue="1">
      <formula>0</formula>
    </cfRule>
  </conditionalFormatting>
  <conditionalFormatting sqref="N3:N43">
    <cfRule type="cellIs" priority="6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indexed="50"/>
    <pageSetUpPr fitToPage="1"/>
  </sheetPr>
  <dimension ref="A1:P6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2.57421875" style="3" customWidth="1"/>
    <col min="2" max="2" width="4.57421875" style="3" customWidth="1"/>
    <col min="3" max="3" width="5.00390625" style="6" customWidth="1"/>
    <col min="4" max="4" width="38.00390625" style="1" customWidth="1"/>
    <col min="5" max="5" width="3.28125" style="11" customWidth="1"/>
    <col min="6" max="6" width="4.00390625" style="11" customWidth="1"/>
    <col min="7" max="10" width="6.00390625" style="11" customWidth="1"/>
    <col min="11" max="11" width="6.421875" style="17" customWidth="1"/>
    <col min="12" max="12" width="7.421875" style="17" customWidth="1"/>
    <col min="13" max="13" width="6.28125" style="17" customWidth="1"/>
    <col min="14" max="15" width="6.8515625" style="17" customWidth="1"/>
    <col min="16" max="16" width="6.57421875" style="4" customWidth="1"/>
    <col min="17" max="16384" width="9.140625" style="4" customWidth="1"/>
  </cols>
  <sheetData>
    <row r="1" spans="1:16" ht="26.25" customHeight="1">
      <c r="A1" s="42">
        <v>40087</v>
      </c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8" t="s">
        <v>22</v>
      </c>
      <c r="L1" s="58"/>
      <c r="M1" s="43">
        <v>0.3333333333333333</v>
      </c>
      <c r="N1" s="22">
        <f>N43-O43</f>
        <v>-0.17361111111111044</v>
      </c>
      <c r="O1" s="22">
        <f>O43-N43</f>
        <v>0.17361111111111044</v>
      </c>
      <c r="P1" s="25">
        <f>P43</f>
        <v>3.0833333333333335</v>
      </c>
    </row>
    <row r="2" spans="1:16" s="8" customFormat="1" ht="29.25" customHeight="1" thickBot="1">
      <c r="A2" s="47">
        <f>A1</f>
        <v>40087</v>
      </c>
      <c r="B2" s="31" t="s">
        <v>10</v>
      </c>
      <c r="C2" s="28" t="str">
        <f>CONCATENATE("gg ","
",C44)</f>
        <v>gg 
9,25</v>
      </c>
      <c r="D2" s="10" t="s">
        <v>2</v>
      </c>
      <c r="E2" s="36" t="s">
        <v>11</v>
      </c>
      <c r="F2" s="28" t="str">
        <f>CONCATENATE("ore ","
",F43)</f>
        <v>ore 
74</v>
      </c>
      <c r="G2" s="9" t="s">
        <v>6</v>
      </c>
      <c r="H2" s="9" t="s">
        <v>3</v>
      </c>
      <c r="I2" s="9" t="s">
        <v>6</v>
      </c>
      <c r="J2" s="9" t="s">
        <v>3</v>
      </c>
      <c r="K2" s="18" t="s">
        <v>4</v>
      </c>
      <c r="L2" s="15" t="s">
        <v>0</v>
      </c>
      <c r="M2" s="16" t="s">
        <v>5</v>
      </c>
      <c r="N2" s="23" t="s">
        <v>8</v>
      </c>
      <c r="O2" s="23" t="s">
        <v>7</v>
      </c>
      <c r="P2" s="23" t="s">
        <v>9</v>
      </c>
    </row>
    <row r="3" spans="1:16" ht="13.5" thickTop="1">
      <c r="A3" s="41">
        <f>DATE(YEAR(A1),MONTH(A1),1)</f>
        <v>40087</v>
      </c>
      <c r="B3" s="5">
        <v>1</v>
      </c>
      <c r="C3" s="5">
        <v>1</v>
      </c>
      <c r="D3" s="32" t="s">
        <v>26</v>
      </c>
      <c r="E3" s="5"/>
      <c r="F3" s="5">
        <v>2</v>
      </c>
      <c r="G3" s="13">
        <v>0.3854166666666667</v>
      </c>
      <c r="H3" s="12">
        <v>0.4583333333333333</v>
      </c>
      <c r="I3" s="12">
        <v>0.4791666666666667</v>
      </c>
      <c r="J3" s="12">
        <v>0.7604166666666666</v>
      </c>
      <c r="K3" s="46">
        <f>ITV("PAU",G3,H3,I3,J3,P3)</f>
        <v>0.02083333333333337</v>
      </c>
      <c r="L3" s="45">
        <f>ITV("SUM",G3,H3,I3,J3,P3)</f>
        <v>0.3541666666666666</v>
      </c>
      <c r="M3" s="45">
        <f>ITV("END",G3,H3,I3,J3,P3)</f>
        <v>0.7395833333333334</v>
      </c>
      <c r="N3" s="45">
        <f>ITV("POS",G3,H3,I3,J3,P3)</f>
        <v>0.02083333333333326</v>
      </c>
      <c r="O3" s="45">
        <f>ITV("NEG",G3,H3,I3,J3,P3)</f>
        <v>0</v>
      </c>
      <c r="P3" s="24">
        <f aca="true" t="shared" si="0" ref="P3:P41">$M$1*C3</f>
        <v>0.3333333333333333</v>
      </c>
    </row>
    <row r="4" spans="1:16" ht="12.75">
      <c r="A4" s="41"/>
      <c r="B4" s="5"/>
      <c r="C4" s="5"/>
      <c r="D4" s="32" t="s">
        <v>25</v>
      </c>
      <c r="E4" s="5"/>
      <c r="F4" s="5">
        <v>3</v>
      </c>
      <c r="G4" s="13"/>
      <c r="H4" s="12"/>
      <c r="I4" s="12"/>
      <c r="J4" s="12"/>
      <c r="K4" s="46">
        <f aca="true" t="shared" si="1" ref="K4:K41">ITV("PAU",G4,H4,I4,J4,P4)</f>
        <v>0</v>
      </c>
      <c r="L4" s="45">
        <f aca="true" t="shared" si="2" ref="L4:L41">ITV("SUM",G4,H4,I4,J4,P4)</f>
        <v>0</v>
      </c>
      <c r="M4" s="45">
        <f aca="true" t="shared" si="3" ref="M4:M41">ITV("END",G4,H4,I4,J4,P4)</f>
        <v>0</v>
      </c>
      <c r="N4" s="45">
        <f aca="true" t="shared" si="4" ref="N4:N41">ITV("POS",G4,H4,I4,J4,P4)</f>
        <v>0</v>
      </c>
      <c r="O4" s="45">
        <f aca="true" t="shared" si="5" ref="O4:O41">ITV("NEG",G4,H4,I4,J4,P4)</f>
        <v>0</v>
      </c>
      <c r="P4" s="24"/>
    </row>
    <row r="5" spans="1:16" ht="12.75">
      <c r="A5" s="41"/>
      <c r="B5" s="5"/>
      <c r="C5" s="5"/>
      <c r="D5" s="32" t="s">
        <v>24</v>
      </c>
      <c r="E5" s="5"/>
      <c r="F5" s="5">
        <v>3</v>
      </c>
      <c r="G5" s="13"/>
      <c r="H5" s="12"/>
      <c r="I5" s="12"/>
      <c r="J5" s="12"/>
      <c r="K5" s="46">
        <f t="shared" si="1"/>
        <v>0</v>
      </c>
      <c r="L5" s="45">
        <f t="shared" si="2"/>
        <v>0</v>
      </c>
      <c r="M5" s="45">
        <f t="shared" si="3"/>
        <v>0</v>
      </c>
      <c r="N5" s="45">
        <f t="shared" si="4"/>
        <v>0</v>
      </c>
      <c r="O5" s="45">
        <f t="shared" si="5"/>
        <v>0</v>
      </c>
      <c r="P5" s="24"/>
    </row>
    <row r="6" spans="1:16" ht="12.75">
      <c r="A6" s="41">
        <f>A3+1</f>
        <v>40088</v>
      </c>
      <c r="B6" s="5">
        <v>1</v>
      </c>
      <c r="C6" s="5">
        <v>1</v>
      </c>
      <c r="D6" s="32" t="s">
        <v>25</v>
      </c>
      <c r="F6" s="11">
        <v>7</v>
      </c>
      <c r="G6" s="13">
        <v>0.3854166666666667</v>
      </c>
      <c r="H6" s="14">
        <v>0.5243055555555556</v>
      </c>
      <c r="I6" s="12">
        <v>0.5590277777777778</v>
      </c>
      <c r="J6" s="12">
        <v>0.7569444444444445</v>
      </c>
      <c r="K6" s="46">
        <f t="shared" si="1"/>
        <v>0.03472222222222221</v>
      </c>
      <c r="L6" s="45">
        <f t="shared" si="2"/>
        <v>0.3368055555555557</v>
      </c>
      <c r="M6" s="45">
        <f t="shared" si="3"/>
        <v>0.7534722222222222</v>
      </c>
      <c r="N6" s="45">
        <f t="shared" si="4"/>
        <v>0.0034722222222223764</v>
      </c>
      <c r="O6" s="45">
        <f t="shared" si="5"/>
        <v>0</v>
      </c>
      <c r="P6" s="24">
        <f t="shared" si="0"/>
        <v>0.3333333333333333</v>
      </c>
    </row>
    <row r="7" spans="1:16" ht="12.75">
      <c r="A7" s="41"/>
      <c r="B7" s="5"/>
      <c r="C7" s="5"/>
      <c r="D7" s="32" t="s">
        <v>24</v>
      </c>
      <c r="F7" s="11">
        <v>1</v>
      </c>
      <c r="G7" s="13"/>
      <c r="H7" s="14"/>
      <c r="I7" s="12"/>
      <c r="J7" s="12"/>
      <c r="K7" s="46">
        <f t="shared" si="1"/>
        <v>0</v>
      </c>
      <c r="L7" s="45">
        <f t="shared" si="2"/>
        <v>0</v>
      </c>
      <c r="M7" s="45">
        <f t="shared" si="3"/>
        <v>0</v>
      </c>
      <c r="N7" s="45">
        <f t="shared" si="4"/>
        <v>0</v>
      </c>
      <c r="O7" s="45">
        <f t="shared" si="5"/>
        <v>0</v>
      </c>
      <c r="P7" s="24"/>
    </row>
    <row r="8" spans="1:16" ht="12.75">
      <c r="A8" s="41">
        <f>A6+1</f>
        <v>40089</v>
      </c>
      <c r="B8" s="5"/>
      <c r="C8" s="5"/>
      <c r="D8" s="37"/>
      <c r="G8" s="13"/>
      <c r="H8" s="14"/>
      <c r="I8" s="12"/>
      <c r="J8" s="12"/>
      <c r="K8" s="46">
        <f t="shared" si="1"/>
        <v>0</v>
      </c>
      <c r="L8" s="45">
        <f t="shared" si="2"/>
        <v>0</v>
      </c>
      <c r="M8" s="45">
        <f t="shared" si="3"/>
        <v>0</v>
      </c>
      <c r="N8" s="45">
        <f t="shared" si="4"/>
        <v>0</v>
      </c>
      <c r="O8" s="45">
        <f t="shared" si="5"/>
        <v>0</v>
      </c>
      <c r="P8" s="24">
        <f t="shared" si="0"/>
        <v>0</v>
      </c>
    </row>
    <row r="9" spans="1:16" ht="12.75">
      <c r="A9" s="41">
        <f>A8+1</f>
        <v>40090</v>
      </c>
      <c r="B9" s="5"/>
      <c r="C9" s="5"/>
      <c r="D9" s="37"/>
      <c r="G9" s="13"/>
      <c r="H9" s="14"/>
      <c r="I9" s="12"/>
      <c r="J9" s="12"/>
      <c r="K9" s="46">
        <f t="shared" si="1"/>
        <v>0</v>
      </c>
      <c r="L9" s="45">
        <f t="shared" si="2"/>
        <v>0</v>
      </c>
      <c r="M9" s="45">
        <f t="shared" si="3"/>
        <v>0</v>
      </c>
      <c r="N9" s="45">
        <f t="shared" si="4"/>
        <v>0</v>
      </c>
      <c r="O9" s="45">
        <f t="shared" si="5"/>
        <v>0</v>
      </c>
      <c r="P9" s="24">
        <f t="shared" si="0"/>
        <v>0</v>
      </c>
    </row>
    <row r="10" spans="1:16" ht="12.75">
      <c r="A10" s="41">
        <f>A9+1</f>
        <v>40091</v>
      </c>
      <c r="B10" s="5">
        <v>1</v>
      </c>
      <c r="C10" s="5">
        <v>1</v>
      </c>
      <c r="D10" s="37" t="s">
        <v>25</v>
      </c>
      <c r="F10" s="11">
        <v>8</v>
      </c>
      <c r="G10" s="13">
        <v>0.3854166666666667</v>
      </c>
      <c r="H10" s="12">
        <v>0.5243055555555556</v>
      </c>
      <c r="I10" s="12">
        <v>0.545138888888889</v>
      </c>
      <c r="J10" s="12">
        <v>0.7569444444444445</v>
      </c>
      <c r="K10" s="46">
        <f t="shared" si="1"/>
        <v>0.02083333333333337</v>
      </c>
      <c r="L10" s="45">
        <f t="shared" si="2"/>
        <v>0.35069444444444453</v>
      </c>
      <c r="M10" s="45">
        <f t="shared" si="3"/>
        <v>0.7395833333333334</v>
      </c>
      <c r="N10" s="45">
        <f t="shared" si="4"/>
        <v>0.017361111111111216</v>
      </c>
      <c r="O10" s="45">
        <f t="shared" si="5"/>
        <v>0</v>
      </c>
      <c r="P10" s="24">
        <f t="shared" si="0"/>
        <v>0.3333333333333333</v>
      </c>
    </row>
    <row r="11" spans="1:16" ht="12.75">
      <c r="A11" s="41">
        <f>A10+1</f>
        <v>40092</v>
      </c>
      <c r="B11" s="5">
        <v>1</v>
      </c>
      <c r="C11" s="5">
        <v>1</v>
      </c>
      <c r="D11" s="37" t="s">
        <v>27</v>
      </c>
      <c r="F11" s="11">
        <v>4</v>
      </c>
      <c r="G11" s="13">
        <v>0.37847222222222227</v>
      </c>
      <c r="H11" s="12">
        <v>0.5277777777777778</v>
      </c>
      <c r="I11" s="12">
        <v>0.548611111111111</v>
      </c>
      <c r="J11" s="12">
        <v>0.7777777777777778</v>
      </c>
      <c r="K11" s="46">
        <f t="shared" si="1"/>
        <v>0.02083333333333326</v>
      </c>
      <c r="L11" s="45">
        <f t="shared" si="2"/>
        <v>0.3784722222222222</v>
      </c>
      <c r="M11" s="45">
        <f t="shared" si="3"/>
        <v>0.7326388888888888</v>
      </c>
      <c r="N11" s="45">
        <f t="shared" si="4"/>
        <v>0.045138888888888895</v>
      </c>
      <c r="O11" s="45">
        <f t="shared" si="5"/>
        <v>0</v>
      </c>
      <c r="P11" s="24">
        <f t="shared" si="0"/>
        <v>0.3333333333333333</v>
      </c>
    </row>
    <row r="12" spans="1:16" ht="12.75">
      <c r="A12" s="41"/>
      <c r="B12" s="5"/>
      <c r="C12" s="5"/>
      <c r="D12" s="37" t="s">
        <v>28</v>
      </c>
      <c r="F12" s="11">
        <v>4</v>
      </c>
      <c r="G12" s="13"/>
      <c r="H12" s="12"/>
      <c r="I12" s="12"/>
      <c r="J12" s="12"/>
      <c r="K12" s="46">
        <f t="shared" si="1"/>
        <v>0</v>
      </c>
      <c r="L12" s="45">
        <f t="shared" si="2"/>
        <v>0</v>
      </c>
      <c r="M12" s="45">
        <f t="shared" si="3"/>
        <v>0</v>
      </c>
      <c r="N12" s="45">
        <f t="shared" si="4"/>
        <v>0</v>
      </c>
      <c r="O12" s="45">
        <f t="shared" si="5"/>
        <v>0</v>
      </c>
      <c r="P12" s="24"/>
    </row>
    <row r="13" spans="1:16" ht="15" customHeight="1">
      <c r="A13" s="41">
        <f>A11+1</f>
        <v>40093</v>
      </c>
      <c r="B13" s="5">
        <v>1</v>
      </c>
      <c r="C13" s="5">
        <v>1</v>
      </c>
      <c r="D13" s="37" t="s">
        <v>28</v>
      </c>
      <c r="E13" s="35"/>
      <c r="F13" s="11">
        <v>8</v>
      </c>
      <c r="G13" s="13">
        <v>0.3819444444444444</v>
      </c>
      <c r="H13" s="12">
        <v>0.5277777777777778</v>
      </c>
      <c r="I13" s="12">
        <v>0.548611111111111</v>
      </c>
      <c r="J13" s="12">
        <v>0.7569444444444445</v>
      </c>
      <c r="K13" s="46">
        <f t="shared" si="1"/>
        <v>0.02083333333333326</v>
      </c>
      <c r="L13" s="45">
        <f t="shared" si="2"/>
        <v>0.35416666666666685</v>
      </c>
      <c r="M13" s="45">
        <f t="shared" si="3"/>
        <v>0.7361111111111109</v>
      </c>
      <c r="N13" s="45">
        <f t="shared" si="4"/>
        <v>0.020833333333333537</v>
      </c>
      <c r="O13" s="45">
        <f t="shared" si="5"/>
        <v>0</v>
      </c>
      <c r="P13" s="24">
        <f t="shared" si="0"/>
        <v>0.3333333333333333</v>
      </c>
    </row>
    <row r="14" spans="1:16" ht="12.75">
      <c r="A14" s="41">
        <f>A13+1</f>
        <v>40094</v>
      </c>
      <c r="B14" s="5">
        <v>1</v>
      </c>
      <c r="C14" s="5">
        <v>1</v>
      </c>
      <c r="D14" s="37" t="s">
        <v>28</v>
      </c>
      <c r="E14" s="35"/>
      <c r="F14" s="11">
        <v>3</v>
      </c>
      <c r="G14" s="13">
        <v>0.375</v>
      </c>
      <c r="H14" s="12">
        <v>0.5277777777777778</v>
      </c>
      <c r="I14" s="12">
        <v>0.548611111111111</v>
      </c>
      <c r="J14" s="12">
        <v>0.7395833333333334</v>
      </c>
      <c r="K14" s="46">
        <f t="shared" si="1"/>
        <v>0.02083333333333326</v>
      </c>
      <c r="L14" s="45">
        <f t="shared" si="2"/>
        <v>0.3437500000000001</v>
      </c>
      <c r="M14" s="45">
        <f t="shared" si="3"/>
        <v>0.7291666666666665</v>
      </c>
      <c r="N14" s="45">
        <f t="shared" si="4"/>
        <v>0.010416666666666796</v>
      </c>
      <c r="O14" s="45">
        <f t="shared" si="5"/>
        <v>0</v>
      </c>
      <c r="P14" s="24">
        <f t="shared" si="0"/>
        <v>0.3333333333333333</v>
      </c>
    </row>
    <row r="15" spans="1:16" ht="12.75">
      <c r="A15" s="41"/>
      <c r="B15" s="5"/>
      <c r="C15" s="5"/>
      <c r="D15" s="37" t="s">
        <v>29</v>
      </c>
      <c r="E15" s="35"/>
      <c r="F15" s="11">
        <v>4</v>
      </c>
      <c r="G15" s="13"/>
      <c r="H15" s="12"/>
      <c r="I15" s="12"/>
      <c r="J15" s="12"/>
      <c r="K15" s="46">
        <f t="shared" si="1"/>
        <v>0</v>
      </c>
      <c r="L15" s="45">
        <f t="shared" si="2"/>
        <v>0</v>
      </c>
      <c r="M15" s="45">
        <f t="shared" si="3"/>
        <v>0</v>
      </c>
      <c r="N15" s="45">
        <f t="shared" si="4"/>
        <v>0</v>
      </c>
      <c r="O15" s="45">
        <f t="shared" si="5"/>
        <v>0</v>
      </c>
      <c r="P15" s="24"/>
    </row>
    <row r="16" spans="1:16" ht="12.75">
      <c r="A16" s="41"/>
      <c r="B16" s="5"/>
      <c r="C16" s="5"/>
      <c r="D16" s="37" t="s">
        <v>30</v>
      </c>
      <c r="E16" s="35"/>
      <c r="F16" s="11">
        <v>1</v>
      </c>
      <c r="G16" s="13"/>
      <c r="H16" s="12"/>
      <c r="I16" s="12"/>
      <c r="J16" s="12"/>
      <c r="K16" s="46">
        <f t="shared" si="1"/>
        <v>0</v>
      </c>
      <c r="L16" s="45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24"/>
    </row>
    <row r="17" spans="1:16" ht="12.75">
      <c r="A17" s="41">
        <f>A14+1</f>
        <v>40095</v>
      </c>
      <c r="B17" s="5">
        <v>1</v>
      </c>
      <c r="C17" s="5">
        <v>1</v>
      </c>
      <c r="D17" s="37" t="s">
        <v>28</v>
      </c>
      <c r="E17" s="35"/>
      <c r="F17" s="11">
        <v>8</v>
      </c>
      <c r="G17" s="13">
        <v>0.37847222222222227</v>
      </c>
      <c r="H17" s="12">
        <v>0.5243055555555556</v>
      </c>
      <c r="I17" s="12">
        <v>0.545138888888889</v>
      </c>
      <c r="J17" s="12">
        <v>0.7569444444444445</v>
      </c>
      <c r="K17" s="46">
        <f t="shared" si="1"/>
        <v>0.02083333333333337</v>
      </c>
      <c r="L17" s="45">
        <f t="shared" si="2"/>
        <v>0.35763888888888895</v>
      </c>
      <c r="M17" s="45">
        <f t="shared" si="3"/>
        <v>0.732638888888889</v>
      </c>
      <c r="N17" s="45">
        <f t="shared" si="4"/>
        <v>0.024305555555555636</v>
      </c>
      <c r="O17" s="45">
        <f t="shared" si="5"/>
        <v>0</v>
      </c>
      <c r="P17" s="24">
        <f t="shared" si="0"/>
        <v>0.3333333333333333</v>
      </c>
    </row>
    <row r="18" spans="1:16" ht="12.75">
      <c r="A18" s="41">
        <f>A17+1</f>
        <v>40096</v>
      </c>
      <c r="B18" s="5"/>
      <c r="C18" s="5"/>
      <c r="D18" s="37"/>
      <c r="E18" s="35"/>
      <c r="G18" s="14"/>
      <c r="H18" s="12"/>
      <c r="I18" s="12"/>
      <c r="J18" s="12"/>
      <c r="K18" s="46">
        <f t="shared" si="1"/>
        <v>0</v>
      </c>
      <c r="L18" s="45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24">
        <f t="shared" si="0"/>
        <v>0</v>
      </c>
    </row>
    <row r="19" spans="1:16" ht="12.75">
      <c r="A19" s="41">
        <f>A18+1</f>
        <v>40097</v>
      </c>
      <c r="B19" s="5"/>
      <c r="C19" s="5"/>
      <c r="D19" s="37"/>
      <c r="E19" s="35"/>
      <c r="G19" s="14"/>
      <c r="H19" s="14"/>
      <c r="I19" s="14"/>
      <c r="J19" s="14"/>
      <c r="K19" s="46">
        <f t="shared" si="1"/>
        <v>0</v>
      </c>
      <c r="L19" s="45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24">
        <f t="shared" si="0"/>
        <v>0</v>
      </c>
    </row>
    <row r="20" spans="1:16" ht="12.75">
      <c r="A20" s="41">
        <f>A19+1</f>
        <v>40098</v>
      </c>
      <c r="B20" s="5">
        <v>1</v>
      </c>
      <c r="C20" s="5">
        <v>1</v>
      </c>
      <c r="D20" s="37" t="s">
        <v>32</v>
      </c>
      <c r="F20" s="11">
        <v>1</v>
      </c>
      <c r="G20" s="14">
        <v>0.3854166666666667</v>
      </c>
      <c r="H20" s="14">
        <v>0.5277777777777778</v>
      </c>
      <c r="I20" s="14">
        <v>0.5555555555555556</v>
      </c>
      <c r="J20" s="14">
        <v>0.7569444444444445</v>
      </c>
      <c r="K20" s="46">
        <f t="shared" si="1"/>
        <v>0.02777777777777779</v>
      </c>
      <c r="L20" s="45">
        <f t="shared" si="2"/>
        <v>0.34375</v>
      </c>
      <c r="M20" s="45">
        <f t="shared" si="3"/>
        <v>0.7465277777777778</v>
      </c>
      <c r="N20" s="45">
        <f t="shared" si="4"/>
        <v>0.010416666666666685</v>
      </c>
      <c r="O20" s="45">
        <f t="shared" si="5"/>
        <v>0</v>
      </c>
      <c r="P20" s="24">
        <f t="shared" si="0"/>
        <v>0.3333333333333333</v>
      </c>
    </row>
    <row r="21" spans="1:16" ht="12.75">
      <c r="A21" s="41"/>
      <c r="B21" s="5"/>
      <c r="C21" s="5"/>
      <c r="D21" s="37" t="s">
        <v>31</v>
      </c>
      <c r="F21" s="11">
        <v>6</v>
      </c>
      <c r="G21" s="14"/>
      <c r="H21" s="14"/>
      <c r="I21" s="14"/>
      <c r="J21" s="14"/>
      <c r="K21" s="46">
        <f t="shared" si="1"/>
        <v>0</v>
      </c>
      <c r="L21" s="45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24"/>
    </row>
    <row r="22" spans="1:16" ht="12.75">
      <c r="A22" s="41"/>
      <c r="B22" s="5"/>
      <c r="C22" s="5"/>
      <c r="D22" s="37" t="s">
        <v>12</v>
      </c>
      <c r="F22" s="11">
        <v>1</v>
      </c>
      <c r="G22" s="14"/>
      <c r="H22" s="14"/>
      <c r="I22" s="14"/>
      <c r="J22" s="14"/>
      <c r="K22" s="46">
        <f t="shared" si="1"/>
        <v>0</v>
      </c>
      <c r="L22" s="45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24"/>
    </row>
    <row r="23" spans="1:16" ht="12.75">
      <c r="A23" s="41">
        <f>A20+1</f>
        <v>40099</v>
      </c>
      <c r="B23" s="5">
        <v>1</v>
      </c>
      <c r="C23" s="5">
        <f>2/8</f>
        <v>0.25</v>
      </c>
      <c r="D23" s="37" t="s">
        <v>31</v>
      </c>
      <c r="E23" s="35"/>
      <c r="F23" s="11">
        <v>2</v>
      </c>
      <c r="G23" s="14"/>
      <c r="H23" s="14"/>
      <c r="I23" s="14">
        <v>0.7083333333333334</v>
      </c>
      <c r="J23" s="14">
        <v>0.7986111111111112</v>
      </c>
      <c r="K23" s="46">
        <f t="shared" si="1"/>
        <v>0</v>
      </c>
      <c r="L23" s="45">
        <f t="shared" si="2"/>
        <v>0.09027777777777779</v>
      </c>
      <c r="M23" s="45">
        <f t="shared" si="3"/>
        <v>0.7916666666666667</v>
      </c>
      <c r="N23" s="45">
        <f t="shared" si="4"/>
        <v>0.006944444444444461</v>
      </c>
      <c r="O23" s="45">
        <f t="shared" si="5"/>
        <v>0</v>
      </c>
      <c r="P23" s="24">
        <f t="shared" si="0"/>
        <v>0.08333333333333333</v>
      </c>
    </row>
    <row r="24" spans="1:16" ht="12.75">
      <c r="A24" s="41">
        <f>A23+1</f>
        <v>40100</v>
      </c>
      <c r="B24" s="5">
        <v>1</v>
      </c>
      <c r="C24" s="5">
        <v>1</v>
      </c>
      <c r="D24" s="37" t="s">
        <v>31</v>
      </c>
      <c r="E24" s="35"/>
      <c r="F24" s="11">
        <v>8</v>
      </c>
      <c r="G24" s="14">
        <v>0.3854166666666667</v>
      </c>
      <c r="H24" s="14"/>
      <c r="I24" s="14"/>
      <c r="J24" s="14"/>
      <c r="K24" s="46">
        <f t="shared" si="1"/>
        <v>0</v>
      </c>
      <c r="L24" s="45">
        <f t="shared" si="2"/>
        <v>0</v>
      </c>
      <c r="M24" s="45">
        <f t="shared" si="3"/>
        <v>0.71875</v>
      </c>
      <c r="N24" s="45">
        <f t="shared" si="4"/>
        <v>0</v>
      </c>
      <c r="O24" s="45">
        <f t="shared" si="5"/>
        <v>0.3333333333333333</v>
      </c>
      <c r="P24" s="24">
        <f t="shared" si="0"/>
        <v>0.3333333333333333</v>
      </c>
    </row>
    <row r="25" spans="1:16" ht="12.75">
      <c r="A25" s="41">
        <f>A24+1</f>
        <v>40101</v>
      </c>
      <c r="B25" s="5">
        <v>1</v>
      </c>
      <c r="C25" s="5"/>
      <c r="D25" s="37"/>
      <c r="E25" s="35"/>
      <c r="G25" s="14"/>
      <c r="H25" s="14"/>
      <c r="I25" s="14"/>
      <c r="J25" s="14"/>
      <c r="K25" s="46">
        <f t="shared" si="1"/>
        <v>0</v>
      </c>
      <c r="L25" s="45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24">
        <f t="shared" si="0"/>
        <v>0</v>
      </c>
    </row>
    <row r="26" spans="1:16" ht="12.75">
      <c r="A26" s="41">
        <f>A25+1</f>
        <v>40102</v>
      </c>
      <c r="B26" s="5">
        <v>1</v>
      </c>
      <c r="C26" s="5"/>
      <c r="D26" s="37"/>
      <c r="E26" s="35"/>
      <c r="G26" s="14"/>
      <c r="H26" s="14"/>
      <c r="I26" s="14"/>
      <c r="J26" s="14"/>
      <c r="K26" s="46">
        <f t="shared" si="1"/>
        <v>0</v>
      </c>
      <c r="L26" s="45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24">
        <f t="shared" si="0"/>
        <v>0</v>
      </c>
    </row>
    <row r="27" spans="1:16" ht="12.75">
      <c r="A27" s="41">
        <f>A26+1</f>
        <v>40103</v>
      </c>
      <c r="B27" s="5"/>
      <c r="C27" s="5"/>
      <c r="D27" s="37"/>
      <c r="E27" s="35"/>
      <c r="G27" s="14"/>
      <c r="H27" s="12"/>
      <c r="I27" s="12"/>
      <c r="J27" s="12"/>
      <c r="K27" s="46">
        <f t="shared" si="1"/>
        <v>0</v>
      </c>
      <c r="L27" s="45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24">
        <f t="shared" si="0"/>
        <v>0</v>
      </c>
    </row>
    <row r="28" spans="1:16" ht="12.75">
      <c r="A28" s="41">
        <f>A27+1</f>
        <v>40104</v>
      </c>
      <c r="B28" s="5"/>
      <c r="C28" s="5"/>
      <c r="D28" s="37"/>
      <c r="G28" s="14"/>
      <c r="H28" s="12"/>
      <c r="I28" s="12"/>
      <c r="J28" s="12"/>
      <c r="K28" s="46">
        <f t="shared" si="1"/>
        <v>0</v>
      </c>
      <c r="L28" s="45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24">
        <f t="shared" si="0"/>
        <v>0</v>
      </c>
    </row>
    <row r="29" spans="1:16" ht="12.75">
      <c r="A29" s="41">
        <f>A28+1</f>
        <v>40105</v>
      </c>
      <c r="B29" s="5">
        <v>1</v>
      </c>
      <c r="C29" s="5"/>
      <c r="D29" s="37"/>
      <c r="G29" s="14"/>
      <c r="H29" s="12"/>
      <c r="I29" s="12"/>
      <c r="J29" s="12"/>
      <c r="K29" s="46">
        <f t="shared" si="1"/>
        <v>0</v>
      </c>
      <c r="L29" s="45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24">
        <f t="shared" si="0"/>
        <v>0</v>
      </c>
    </row>
    <row r="30" spans="1:16" ht="12.75">
      <c r="A30" s="41">
        <f>A29+1</f>
        <v>40106</v>
      </c>
      <c r="B30" s="5">
        <v>1</v>
      </c>
      <c r="C30" s="5"/>
      <c r="D30" s="37"/>
      <c r="E30" s="35"/>
      <c r="G30" s="14"/>
      <c r="H30" s="12"/>
      <c r="I30" s="12"/>
      <c r="J30" s="12"/>
      <c r="K30" s="46">
        <f t="shared" si="1"/>
        <v>0</v>
      </c>
      <c r="L30" s="45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24">
        <f t="shared" si="0"/>
        <v>0</v>
      </c>
    </row>
    <row r="31" spans="1:16" ht="12.75">
      <c r="A31" s="41">
        <f>A30+1</f>
        <v>40107</v>
      </c>
      <c r="B31" s="5">
        <v>1</v>
      </c>
      <c r="C31" s="5"/>
      <c r="D31" s="37"/>
      <c r="E31" s="35"/>
      <c r="G31" s="14"/>
      <c r="H31" s="12"/>
      <c r="I31" s="12"/>
      <c r="J31" s="12"/>
      <c r="K31" s="46">
        <f t="shared" si="1"/>
        <v>0</v>
      </c>
      <c r="L31" s="45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24">
        <f t="shared" si="0"/>
        <v>0</v>
      </c>
    </row>
    <row r="32" spans="1:16" ht="12.75">
      <c r="A32" s="41">
        <f>A31+1</f>
        <v>40108</v>
      </c>
      <c r="B32" s="5">
        <v>1</v>
      </c>
      <c r="C32" s="5"/>
      <c r="D32" s="37"/>
      <c r="E32" s="35"/>
      <c r="G32" s="14"/>
      <c r="H32" s="12"/>
      <c r="I32" s="12"/>
      <c r="J32" s="12"/>
      <c r="K32" s="46">
        <f t="shared" si="1"/>
        <v>0</v>
      </c>
      <c r="L32" s="45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24">
        <f t="shared" si="0"/>
        <v>0</v>
      </c>
    </row>
    <row r="33" spans="1:16" ht="12.75">
      <c r="A33" s="41">
        <f>A32+1</f>
        <v>40109</v>
      </c>
      <c r="B33" s="5">
        <v>1</v>
      </c>
      <c r="C33" s="5"/>
      <c r="D33" s="37"/>
      <c r="E33" s="35"/>
      <c r="G33" s="14"/>
      <c r="H33" s="12"/>
      <c r="I33" s="12"/>
      <c r="J33" s="12"/>
      <c r="K33" s="46">
        <f t="shared" si="1"/>
        <v>0</v>
      </c>
      <c r="L33" s="45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24">
        <f t="shared" si="0"/>
        <v>0</v>
      </c>
    </row>
    <row r="34" spans="1:16" ht="12.75">
      <c r="A34" s="41">
        <f>A33+1</f>
        <v>40110</v>
      </c>
      <c r="B34" s="5"/>
      <c r="C34" s="5"/>
      <c r="D34" s="37"/>
      <c r="G34" s="14"/>
      <c r="H34" s="14"/>
      <c r="I34" s="14"/>
      <c r="J34" s="14"/>
      <c r="K34" s="46">
        <f t="shared" si="1"/>
        <v>0</v>
      </c>
      <c r="L34" s="45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24">
        <f t="shared" si="0"/>
        <v>0</v>
      </c>
    </row>
    <row r="35" spans="1:16" ht="12.75">
      <c r="A35" s="41">
        <f>A34+1</f>
        <v>40111</v>
      </c>
      <c r="B35" s="5"/>
      <c r="C35" s="5"/>
      <c r="D35" s="37"/>
      <c r="G35" s="14"/>
      <c r="H35" s="14"/>
      <c r="I35" s="14"/>
      <c r="J35" s="14"/>
      <c r="K35" s="46">
        <f t="shared" si="1"/>
        <v>0</v>
      </c>
      <c r="L35" s="45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24">
        <f t="shared" si="0"/>
        <v>0</v>
      </c>
    </row>
    <row r="36" spans="1:16" ht="12.75">
      <c r="A36" s="41">
        <f>A35+1</f>
        <v>40112</v>
      </c>
      <c r="B36" s="5">
        <v>1</v>
      </c>
      <c r="C36" s="5"/>
      <c r="D36" s="37"/>
      <c r="G36" s="14"/>
      <c r="H36" s="14"/>
      <c r="I36" s="14"/>
      <c r="J36" s="14"/>
      <c r="K36" s="46">
        <f t="shared" si="1"/>
        <v>0</v>
      </c>
      <c r="L36" s="45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24">
        <f t="shared" si="0"/>
        <v>0</v>
      </c>
    </row>
    <row r="37" spans="1:16" ht="12.75">
      <c r="A37" s="41">
        <f>A36+1</f>
        <v>40113</v>
      </c>
      <c r="B37" s="5">
        <v>1</v>
      </c>
      <c r="C37" s="5"/>
      <c r="D37" s="37"/>
      <c r="G37" s="14"/>
      <c r="H37" s="14"/>
      <c r="I37" s="14"/>
      <c r="J37" s="14"/>
      <c r="K37" s="46">
        <f t="shared" si="1"/>
        <v>0</v>
      </c>
      <c r="L37" s="45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24">
        <f t="shared" si="0"/>
        <v>0</v>
      </c>
    </row>
    <row r="38" spans="1:16" ht="12.75">
      <c r="A38" s="41">
        <f>A37+1</f>
        <v>40114</v>
      </c>
      <c r="B38" s="5">
        <v>1</v>
      </c>
      <c r="C38" s="5"/>
      <c r="D38" s="37"/>
      <c r="G38" s="14"/>
      <c r="H38" s="14"/>
      <c r="I38" s="14"/>
      <c r="J38" s="14"/>
      <c r="K38" s="46">
        <f t="shared" si="1"/>
        <v>0</v>
      </c>
      <c r="L38" s="45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24">
        <f t="shared" si="0"/>
        <v>0</v>
      </c>
    </row>
    <row r="39" spans="1:16" ht="12.75">
      <c r="A39" s="41">
        <f>IF(MONTH(A38)=MONTH(A38+1),A38+1," ")</f>
        <v>40115</v>
      </c>
      <c r="B39" s="5">
        <v>1</v>
      </c>
      <c r="C39" s="5"/>
      <c r="D39" s="32"/>
      <c r="G39" s="14"/>
      <c r="H39" s="14"/>
      <c r="I39" s="14"/>
      <c r="J39" s="14"/>
      <c r="K39" s="46">
        <f t="shared" si="1"/>
        <v>0</v>
      </c>
      <c r="L39" s="45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24">
        <f t="shared" si="0"/>
        <v>0</v>
      </c>
    </row>
    <row r="40" spans="1:16" ht="12.75">
      <c r="A40" s="41">
        <f>IF(MONTH(A38)=MONTH(A38+2),A38+2," ")</f>
        <v>40116</v>
      </c>
      <c r="B40" s="5">
        <v>1</v>
      </c>
      <c r="C40" s="5"/>
      <c r="D40" s="32"/>
      <c r="G40" s="14"/>
      <c r="H40" s="14"/>
      <c r="I40" s="14"/>
      <c r="J40" s="14"/>
      <c r="K40" s="46">
        <f t="shared" si="1"/>
        <v>0</v>
      </c>
      <c r="L40" s="45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24">
        <f>$M$1*C40</f>
        <v>0</v>
      </c>
    </row>
    <row r="41" spans="1:16" ht="12.75">
      <c r="A41" s="41">
        <f>IF(MONTH(A38)=MONTH(A38+3),A38+3," ")</f>
        <v>40117</v>
      </c>
      <c r="B41" s="5"/>
      <c r="C41" s="5"/>
      <c r="D41" s="32"/>
      <c r="E41" s="5"/>
      <c r="F41" s="5"/>
      <c r="G41" s="14"/>
      <c r="H41" s="14"/>
      <c r="I41" s="14"/>
      <c r="J41" s="14"/>
      <c r="K41" s="46">
        <f t="shared" si="1"/>
        <v>0</v>
      </c>
      <c r="L41" s="45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24">
        <f t="shared" si="0"/>
        <v>0</v>
      </c>
    </row>
    <row r="42" spans="1:15" ht="12.75">
      <c r="A42" s="44" t="s">
        <v>23</v>
      </c>
      <c r="D42" s="33"/>
      <c r="E42" s="5"/>
      <c r="F42" s="5"/>
      <c r="G42" s="7"/>
      <c r="H42" s="5"/>
      <c r="I42" s="5"/>
      <c r="J42" s="5"/>
      <c r="K42" s="5"/>
      <c r="L42" s="4"/>
      <c r="M42" s="4"/>
      <c r="N42" s="4"/>
      <c r="O42" s="4"/>
    </row>
    <row r="43" spans="1:16" ht="15.75">
      <c r="A43" s="27">
        <v>200</v>
      </c>
      <c r="B43" s="5"/>
      <c r="C43" s="5"/>
      <c r="D43" s="40" t="s">
        <v>21</v>
      </c>
      <c r="E43" s="34"/>
      <c r="F43" s="29">
        <f>SUM(F3:F41)</f>
        <v>74</v>
      </c>
      <c r="I43" s="5"/>
      <c r="J43" s="5"/>
      <c r="K43" s="5"/>
      <c r="L43" s="19">
        <f>SUM(L3:L41)</f>
        <v>2.9097222222222228</v>
      </c>
      <c r="M43" s="5"/>
      <c r="N43" s="21">
        <f>SUM(N3:N41)</f>
        <v>0.15972222222222288</v>
      </c>
      <c r="O43" s="20">
        <f>SUM(O3:O41)</f>
        <v>0.3333333333333333</v>
      </c>
      <c r="P43" s="19">
        <f>SUM(P3:P41)</f>
        <v>3.0833333333333335</v>
      </c>
    </row>
    <row r="44" spans="1:13" ht="12.75">
      <c r="A44" s="38">
        <f>C44*A43</f>
        <v>1850</v>
      </c>
      <c r="B44" s="11"/>
      <c r="C44" s="29">
        <f>SUM(C3:C41)</f>
        <v>9.25</v>
      </c>
      <c r="D44" s="37"/>
      <c r="I44" s="5"/>
      <c r="J44" s="5"/>
      <c r="K44" s="30" t="s">
        <v>1</v>
      </c>
      <c r="L44" s="19">
        <f>L43/C44</f>
        <v>0.3145645645645646</v>
      </c>
      <c r="M44" s="5"/>
    </row>
    <row r="45" spans="1:15" ht="12.75">
      <c r="A45" s="38">
        <f>B45*A43</f>
        <v>4400</v>
      </c>
      <c r="B45" s="29">
        <f>SUM(B3:B41)</f>
        <v>22</v>
      </c>
      <c r="C45" s="11"/>
      <c r="D45" s="37"/>
      <c r="I45" s="5"/>
      <c r="J45" s="5"/>
      <c r="K45" s="5"/>
      <c r="L45" s="5"/>
      <c r="M45" s="5"/>
      <c r="N45" s="5"/>
      <c r="O45" s="5"/>
    </row>
    <row r="46" spans="2:4" ht="15.75">
      <c r="B46" s="39"/>
      <c r="C46" s="39"/>
      <c r="D46" s="37"/>
    </row>
    <row r="48" spans="2:3" ht="12.75">
      <c r="B48" s="11"/>
      <c r="C48" s="11"/>
    </row>
    <row r="49" spans="2:4" ht="12.75">
      <c r="B49" s="11"/>
      <c r="C49" s="11"/>
      <c r="D49" s="37"/>
    </row>
    <row r="50" spans="2:3" ht="12.75">
      <c r="B50" s="11"/>
      <c r="C50" s="11"/>
    </row>
    <row r="51" spans="2:3" ht="12.75">
      <c r="B51" s="11"/>
      <c r="C51" s="11"/>
    </row>
    <row r="52" ht="12.75">
      <c r="B52" s="6"/>
    </row>
    <row r="56" spans="4:6" ht="12.75">
      <c r="D56" s="2"/>
      <c r="E56" s="5"/>
      <c r="F56" s="5"/>
    </row>
    <row r="59" spans="1:16" s="11" customFormat="1" ht="12.75">
      <c r="A59" s="3"/>
      <c r="B59" s="3"/>
      <c r="C59" s="6"/>
      <c r="D59" s="2"/>
      <c r="E59" s="5"/>
      <c r="F59" s="5"/>
      <c r="K59" s="17"/>
      <c r="L59" s="17"/>
      <c r="M59" s="17"/>
      <c r="N59" s="17"/>
      <c r="O59" s="17"/>
      <c r="P59" s="4"/>
    </row>
    <row r="64" spans="1:16" s="11" customFormat="1" ht="12.75">
      <c r="A64" s="3"/>
      <c r="B64" s="3"/>
      <c r="C64" s="6"/>
      <c r="D64" s="2"/>
      <c r="K64" s="17"/>
      <c r="L64" s="17"/>
      <c r="M64" s="17"/>
      <c r="N64" s="17"/>
      <c r="O64" s="17"/>
      <c r="P64" s="4"/>
    </row>
  </sheetData>
  <sheetProtection/>
  <mergeCells count="2">
    <mergeCell ref="K1:L1"/>
    <mergeCell ref="B1:J1"/>
  </mergeCells>
  <conditionalFormatting sqref="D43 A48:A65536 B53:B65536">
    <cfRule type="expression" priority="19" dxfId="4" stopIfTrue="1">
      <formula>OR((WEEKDAY(A43,1)=1),(WEEKDAY(A43,1)=7))</formula>
    </cfRule>
    <cfRule type="expression" priority="20" dxfId="5" stopIfTrue="1">
      <formula>IF(MOD(MONTH(A43),2)=0,TRUE,FALSE)</formula>
    </cfRule>
  </conditionalFormatting>
  <conditionalFormatting sqref="A3:A41">
    <cfRule type="expression" priority="18" dxfId="4" stopIfTrue="1">
      <formula>OR((WEEKDAY(A3,1)=1),(WEEKDAY(A3,1)=7))</formula>
    </cfRule>
  </conditionalFormatting>
  <conditionalFormatting sqref="O1">
    <cfRule type="cellIs" priority="15" dxfId="1" operator="greaterThan" stopIfTrue="1">
      <formula>0</formula>
    </cfRule>
  </conditionalFormatting>
  <conditionalFormatting sqref="N1">
    <cfRule type="cellIs" priority="14" dxfId="0" operator="greaterThan" stopIfTrue="1">
      <formula>0</formula>
    </cfRule>
  </conditionalFormatting>
  <conditionalFormatting sqref="O3:O41">
    <cfRule type="cellIs" priority="8" dxfId="1" operator="notEqual" stopIfTrue="1">
      <formula>0</formula>
    </cfRule>
  </conditionalFormatting>
  <conditionalFormatting sqref="N3:N41">
    <cfRule type="cellIs" priority="7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2008-02-01T08:28:16Z</cp:lastPrinted>
  <dcterms:created xsi:type="dcterms:W3CDTF">1996-10-14T23:33:28Z</dcterms:created>
  <dcterms:modified xsi:type="dcterms:W3CDTF">2009-10-18T17:22:22Z</dcterms:modified>
  <cp:category/>
  <cp:version/>
  <cp:contentType/>
  <cp:contentStatus/>
</cp:coreProperties>
</file>